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7545" windowHeight="5550" activeTab="4"/>
  </bookViews>
  <sheets>
    <sheet name="specimens" sheetId="1" r:id="rId1"/>
    <sheet name="measurements" sheetId="2" r:id="rId2"/>
    <sheet name="stats" sheetId="3" r:id="rId3"/>
    <sheet name="files" sheetId="4" r:id="rId4"/>
    <sheet name="ovipositors" sheetId="5" r:id="rId5"/>
  </sheets>
  <definedNames/>
  <calcPr fullCalcOnLoad="1"/>
</workbook>
</file>

<file path=xl/sharedStrings.xml><?xml version="1.0" encoding="utf-8"?>
<sst xmlns="http://schemas.openxmlformats.org/spreadsheetml/2006/main" count="2537" uniqueCount="279">
  <si>
    <t>Amblycorypha rotundifolia complex</t>
  </si>
  <si>
    <t>Species</t>
  </si>
  <si>
    <t>rotundifolia</t>
  </si>
  <si>
    <t>rotundifolia  = rotundifolia rattler = 008</t>
  </si>
  <si>
    <t>glocita = rotundifolia clicker = 001</t>
  </si>
  <si>
    <t>bartrami = rotundifolia fast clicker = 005</t>
  </si>
  <si>
    <t>M</t>
  </si>
  <si>
    <t>TJW</t>
  </si>
  <si>
    <t>Sevier Co TN</t>
  </si>
  <si>
    <t>Ashland Co OH</t>
  </si>
  <si>
    <t>Hoke Co, NC</t>
  </si>
  <si>
    <t>Rabun Co, GA</t>
  </si>
  <si>
    <t>Macon Co., NC</t>
  </si>
  <si>
    <t>F</t>
  </si>
  <si>
    <t>Murray Co., GA</t>
  </si>
  <si>
    <t>JDS</t>
  </si>
  <si>
    <t>Liberty Co, FL</t>
  </si>
  <si>
    <t>001-5</t>
  </si>
  <si>
    <t>001-1</t>
  </si>
  <si>
    <t>Jackson Co., FL</t>
  </si>
  <si>
    <t>TJW, JDS</t>
  </si>
  <si>
    <t>tape ID</t>
  </si>
  <si>
    <t>collector</t>
  </si>
  <si>
    <t>date</t>
  </si>
  <si>
    <t>locality</t>
  </si>
  <si>
    <t>sex</t>
  </si>
  <si>
    <t>001-F-1</t>
  </si>
  <si>
    <t>bartrami</t>
  </si>
  <si>
    <t>Perry Co, AL</t>
  </si>
  <si>
    <t>south end of Talledaga Nat Forest</t>
  </si>
  <si>
    <t>last instar; south end of Talledaga</t>
  </si>
  <si>
    <t>Aiken Co, SC</t>
  </si>
  <si>
    <t>FW Walker</t>
  </si>
  <si>
    <t>Alachua</t>
  </si>
  <si>
    <t>Alachua Co., FL</t>
  </si>
  <si>
    <t>005-F-2</t>
  </si>
  <si>
    <t>Gainesville, FL</t>
  </si>
  <si>
    <t>Liberty Co., FL</t>
  </si>
  <si>
    <t>identified by song</t>
  </si>
  <si>
    <t>TJW, REL</t>
  </si>
  <si>
    <t>005-F-3</t>
  </si>
  <si>
    <t>Leon Co., FL</t>
  </si>
  <si>
    <t>005-4</t>
  </si>
  <si>
    <t>Stanly Co, NC</t>
  </si>
  <si>
    <t>Berks Co, PA</t>
  </si>
  <si>
    <t>008-1</t>
  </si>
  <si>
    <t>008-2</t>
  </si>
  <si>
    <t>Cleburne Co., AL</t>
  </si>
  <si>
    <t>US 76</t>
  </si>
  <si>
    <t>Shelby Co., OH</t>
  </si>
  <si>
    <t>Dyer Co., TN</t>
  </si>
  <si>
    <t>Middlesex Co., NJ</t>
  </si>
  <si>
    <t>Washington Co., OH</t>
  </si>
  <si>
    <t>70-453</t>
  </si>
  <si>
    <t>Westmoreland Co., VA</t>
  </si>
  <si>
    <t xml:space="preserve">Butler Co, PA </t>
  </si>
  <si>
    <t>Schuyler Co. NY</t>
  </si>
  <si>
    <t>TJW, GKM</t>
  </si>
  <si>
    <t>`</t>
  </si>
  <si>
    <t>Rabun Co., GA</t>
  </si>
  <si>
    <t>Greenbrier Co., WV</t>
  </si>
  <si>
    <t>001-6</t>
  </si>
  <si>
    <t>001-7</t>
  </si>
  <si>
    <t>001-17</t>
  </si>
  <si>
    <t>001-12</t>
  </si>
  <si>
    <t>001-8</t>
  </si>
  <si>
    <t>001-2</t>
  </si>
  <si>
    <t>001-9</t>
  </si>
  <si>
    <t>005-3</t>
  </si>
  <si>
    <t>005-6</t>
  </si>
  <si>
    <t>005-5</t>
  </si>
  <si>
    <t>005-9</t>
  </si>
  <si>
    <t>005-10</t>
  </si>
  <si>
    <t>005-11</t>
  </si>
  <si>
    <t>005-12</t>
  </si>
  <si>
    <t>005-13</t>
  </si>
  <si>
    <t>Bland Co., VA</t>
  </si>
  <si>
    <t>formerly 008-7</t>
  </si>
  <si>
    <t>008-8</t>
  </si>
  <si>
    <t>008-10</t>
  </si>
  <si>
    <t>008-11</t>
  </si>
  <si>
    <t>008-12</t>
  </si>
  <si>
    <t>008-13</t>
  </si>
  <si>
    <t>008-16</t>
  </si>
  <si>
    <t>008-17</t>
  </si>
  <si>
    <t>008-18</t>
  </si>
  <si>
    <t>008-19</t>
  </si>
  <si>
    <t>008-20</t>
  </si>
  <si>
    <t>008-21</t>
  </si>
  <si>
    <t>PAm1-6</t>
  </si>
  <si>
    <t>PAm1-1</t>
  </si>
  <si>
    <t>PAm1-2</t>
  </si>
  <si>
    <t>PAm1-3</t>
  </si>
  <si>
    <t>PAm1-4</t>
  </si>
  <si>
    <t>alexanderi</t>
  </si>
  <si>
    <t>file or</t>
  </si>
  <si>
    <t>pronotum</t>
  </si>
  <si>
    <t>width</t>
  </si>
  <si>
    <t xml:space="preserve">left tegmen </t>
  </si>
  <si>
    <t>length</t>
  </si>
  <si>
    <t>alexanderi = rotundifolia clicker = 001</t>
  </si>
  <si>
    <t>tegmen</t>
  </si>
  <si>
    <t>L/W</t>
  </si>
  <si>
    <t>left wing</t>
  </si>
  <si>
    <t>exposure</t>
  </si>
  <si>
    <t>left</t>
  </si>
  <si>
    <t>hind femur</t>
  </si>
  <si>
    <t>mean</t>
  </si>
  <si>
    <t>max</t>
  </si>
  <si>
    <t>min</t>
  </si>
  <si>
    <t>001-F-3</t>
  </si>
  <si>
    <t>-left HL</t>
  </si>
  <si>
    <t>holotype</t>
  </si>
  <si>
    <t>allotype</t>
  </si>
  <si>
    <t>PAm1-5</t>
  </si>
  <si>
    <t>HLs off</t>
  </si>
  <si>
    <t>tegm bent</t>
  </si>
  <si>
    <t>tegmina off</t>
  </si>
  <si>
    <t>NA</t>
  </si>
  <si>
    <t>&gt;3.4</t>
  </si>
  <si>
    <t>001-F-2</t>
  </si>
  <si>
    <t>Buncombe Co., NC</t>
  </si>
  <si>
    <t>TGF</t>
  </si>
  <si>
    <t>no tips</t>
  </si>
  <si>
    <t>tattered</t>
  </si>
  <si>
    <t>wrg angle</t>
  </si>
  <si>
    <t>shortwings</t>
  </si>
  <si>
    <t>bent wings</t>
  </si>
  <si>
    <t>n</t>
  </si>
  <si>
    <t>t-Test: Two-Sample Assuming Equal Variances</t>
  </si>
  <si>
    <t>Variable 1</t>
  </si>
  <si>
    <t>Variable 2</t>
  </si>
  <si>
    <t>Mean</t>
  </si>
  <si>
    <t>Variance</t>
  </si>
  <si>
    <t>Observations</t>
  </si>
  <si>
    <t>Pooled Variance</t>
  </si>
  <si>
    <t>Hypothesized Mean Difference</t>
  </si>
  <si>
    <t>df</t>
  </si>
  <si>
    <t>t Stat</t>
  </si>
  <si>
    <t>P(T&lt;=t) one-tail</t>
  </si>
  <si>
    <t>t Critical one-tail</t>
  </si>
  <si>
    <t>P(T&lt;=t) two-tail</t>
  </si>
  <si>
    <t>t Critical two-tail</t>
  </si>
  <si>
    <t>wing exposure s vs n</t>
  </si>
  <si>
    <t>std error</t>
  </si>
  <si>
    <t>minimum</t>
  </si>
  <si>
    <t>maximum</t>
  </si>
  <si>
    <t xml:space="preserve">alexanderi males, southern populations  </t>
  </si>
  <si>
    <t xml:space="preserve">alexanderi males, all populations  </t>
  </si>
  <si>
    <t xml:space="preserve">alexanderi females, all populations  </t>
  </si>
  <si>
    <t xml:space="preserve">rotundifolia males, all populations  </t>
  </si>
  <si>
    <t xml:space="preserve">rotundifolia females, all populations  </t>
  </si>
  <si>
    <t>PL: 008 vs 005 males</t>
  </si>
  <si>
    <t>TW: 008 vs 005 males</t>
  </si>
  <si>
    <t>TL: 008 vs 005 males</t>
  </si>
  <si>
    <t>TL/TW: 008 vs 005 males</t>
  </si>
  <si>
    <t>Wing exposure: 008 vs 005</t>
  </si>
  <si>
    <t>PL: s001 vs 005</t>
  </si>
  <si>
    <t>TL: s001 vs 005</t>
  </si>
  <si>
    <t>TL/TW: s001 vs 005</t>
  </si>
  <si>
    <t>TL: 001 s vs n</t>
  </si>
  <si>
    <t>PL: 001 s vs n</t>
  </si>
  <si>
    <t>TL/TW: 001 s vs n</t>
  </si>
  <si>
    <t>TW: 001 s vs n</t>
  </si>
  <si>
    <t>PL: 001n vs 008</t>
  </si>
  <si>
    <t>TW: 001n vs 008</t>
  </si>
  <si>
    <t>TL: 001n vs 008</t>
  </si>
  <si>
    <t>TL/TW: 001n vs 008</t>
  </si>
  <si>
    <t>wing exposure: 001n vs 008</t>
  </si>
  <si>
    <t>TW: s001 vs 005</t>
  </si>
  <si>
    <t>eing exposure: s001 vs 005</t>
  </si>
  <si>
    <t>Stridulatory files of the Amblycorypha rotundifolia complex</t>
  </si>
  <si>
    <t>code</t>
  </si>
  <si>
    <t>Locality</t>
  </si>
  <si>
    <t>Date (Coll. No.)</t>
  </si>
  <si>
    <t>Length of</t>
  </si>
  <si>
    <t>No. teeth</t>
  </si>
  <si>
    <t>file/</t>
  </si>
  <si>
    <t>Notes</t>
  </si>
  <si>
    <t>file (mm)</t>
  </si>
  <si>
    <t>in file</t>
  </si>
  <si>
    <t>16 Jun 58 (4)</t>
  </si>
  <si>
    <t>14 Jun 62 (2)</t>
  </si>
  <si>
    <t>Ashland Co., OH</t>
  </si>
  <si>
    <t>7 Aug 65 (2)</t>
  </si>
  <si>
    <t>11 Jun 67 (1)</t>
  </si>
  <si>
    <t>Sevier Co., TN</t>
  </si>
  <si>
    <t>13 Aug 66 (1)</t>
  </si>
  <si>
    <t>Berks Co., PA</t>
  </si>
  <si>
    <t>24 Jul 64 (3)</t>
  </si>
  <si>
    <t>Douglas Co. IL</t>
  </si>
  <si>
    <t>25 July 65 (4)</t>
  </si>
  <si>
    <t>12 Aug 67 (3)</t>
  </si>
  <si>
    <t>4 Aug 67 (1)</t>
  </si>
  <si>
    <t>21 Aug 70 (1)</t>
  </si>
  <si>
    <t>005-F-1</t>
  </si>
  <si>
    <t>Alachua Co. FL</t>
  </si>
  <si>
    <t>19 Jun 61 (1)</t>
  </si>
  <si>
    <t>Liberty Co. FL</t>
  </si>
  <si>
    <t>12 Jul 62 (1)</t>
  </si>
  <si>
    <t>3 Aug 60</t>
  </si>
  <si>
    <t>11 Jun 62 (3)</t>
  </si>
  <si>
    <t>PA-M1-1</t>
  </si>
  <si>
    <t>Perry Co., AL</t>
  </si>
  <si>
    <t>9 Jun 66 (1)</t>
  </si>
  <si>
    <t>teeth obscured by deposit</t>
  </si>
  <si>
    <t>8 Jun 67 (1)</t>
  </si>
  <si>
    <t>teeth indistinct on lateral end of file</t>
  </si>
  <si>
    <t>29 Aug 64 (2)</t>
  </si>
  <si>
    <t>Stanley Co., NC</t>
  </si>
  <si>
    <t>21 Jun 62 (1)</t>
  </si>
  <si>
    <t>Douglas Co., IL</t>
  </si>
  <si>
    <t>Parke Co., IN</t>
  </si>
  <si>
    <t>alexanderi (s)</t>
  </si>
  <si>
    <t>alexanderi (n)</t>
  </si>
  <si>
    <t>pronotal length</t>
  </si>
  <si>
    <t>ovipositor length 1</t>
  </si>
  <si>
    <t>mean=</t>
  </si>
  <si>
    <t>wings abortive</t>
  </si>
  <si>
    <t>wings not abortive</t>
  </si>
  <si>
    <t>teeth/mm</t>
  </si>
  <si>
    <t>Anova: Single Factor</t>
  </si>
  <si>
    <t>SUMMARY</t>
  </si>
  <si>
    <t>Groups</t>
  </si>
  <si>
    <t>Count</t>
  </si>
  <si>
    <t>Sum</t>
  </si>
  <si>
    <t>Average</t>
  </si>
  <si>
    <t>ANOVA</t>
  </si>
  <si>
    <t>Source of Variation</t>
  </si>
  <si>
    <t>SS</t>
  </si>
  <si>
    <t>MS</t>
  </si>
  <si>
    <t>P-value</t>
  </si>
  <si>
    <t>F crit</t>
  </si>
  <si>
    <t>Between Groups</t>
  </si>
  <si>
    <t>Within Groups</t>
  </si>
  <si>
    <t>Total</t>
  </si>
  <si>
    <t>Fla means</t>
  </si>
  <si>
    <t>north means</t>
  </si>
  <si>
    <t>rM01_2001</t>
  </si>
  <si>
    <t>gM01_2001</t>
  </si>
  <si>
    <t>Buncombe Co., NC (HTT)</t>
  </si>
  <si>
    <t>Buncombe Co., NC (FRB)</t>
  </si>
  <si>
    <t>Buncome Co., NC (CRN)</t>
  </si>
  <si>
    <t>Buncome Co., NC (FAC)</t>
  </si>
  <si>
    <t>Buncome Co., NC (BUL)</t>
  </si>
  <si>
    <t>TGFtape</t>
  </si>
  <si>
    <t>rF02_2001</t>
  </si>
  <si>
    <t>rM02_2001</t>
  </si>
  <si>
    <t>rM03_2001</t>
  </si>
  <si>
    <t>rM10_2001</t>
  </si>
  <si>
    <t>rF04_2001</t>
  </si>
  <si>
    <t>rF03_2001</t>
  </si>
  <si>
    <t>rF01_2001</t>
  </si>
  <si>
    <t>rF06_2001</t>
  </si>
  <si>
    <t>gM04_2001</t>
  </si>
  <si>
    <t>gM04_2002</t>
  </si>
  <si>
    <t>gM05_2001</t>
  </si>
  <si>
    <t>gM06_2001</t>
  </si>
  <si>
    <t>gF09_2002</t>
  </si>
  <si>
    <t>gF04_2002</t>
  </si>
  <si>
    <t>gF05_2002</t>
  </si>
  <si>
    <t>gF06_2002</t>
  </si>
  <si>
    <t>gF07_2002</t>
  </si>
  <si>
    <t>cupped tegmen</t>
  </si>
  <si>
    <t>nr Aiken SC</t>
  </si>
  <si>
    <t>Edgefield Co,SC</t>
  </si>
  <si>
    <t>PAm1-9</t>
  </si>
  <si>
    <t>PAm1-8</t>
  </si>
  <si>
    <t>PAm1-7</t>
  </si>
  <si>
    <t xml:space="preserve">alexanderi males, all northern populations  </t>
  </si>
  <si>
    <t xml:space="preserve">alexanderi males, Buncombe Co., NC  </t>
  </si>
  <si>
    <t xml:space="preserve">alexanderi males, other northern populations  </t>
  </si>
  <si>
    <t xml:space="preserve">alexanderi females, northern populations  </t>
  </si>
  <si>
    <t>=carinata!</t>
  </si>
  <si>
    <t>carinata!!</t>
  </si>
  <si>
    <t>mean (northern)=</t>
  </si>
  <si>
    <t>std error=</t>
  </si>
  <si>
    <t>bartrami?</t>
  </si>
  <si>
    <t>nr. alexanderi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</si>
</sst>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"/>
  </numFmts>
  <fonts count="7">
    <font>
      <sz val="10"/>
      <name val="Arial"/>
      <family val="0"/>
    </font>
    <font>
      <i/>
      <sz val="10"/>
      <name val="Arial"/>
      <family val="0"/>
    </font>
    <font>
      <sz val="9"/>
      <name val="Arial"/>
      <family val="0"/>
    </font>
    <font>
      <sz val="11.25"/>
      <name val="Arial"/>
      <family val="0"/>
    </font>
    <font>
      <b/>
      <sz val="9"/>
      <name val="Arial"/>
      <family val="0"/>
    </font>
    <font>
      <sz val="8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5" fontId="0" fillId="0" borderId="0" xfId="0" applyNumberFormat="1" applyAlignment="1">
      <alignment/>
    </xf>
    <xf numFmtId="0" fontId="0" fillId="0" borderId="0" xfId="0" applyAlignment="1" quotePrefix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quotePrefix="1">
      <alignment/>
    </xf>
    <xf numFmtId="164" fontId="0" fillId="0" borderId="0" xfId="0" applyNumberFormat="1" applyAlignment="1">
      <alignment horizontal="right"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1" fillId="0" borderId="2" xfId="0" applyFont="1" applyFill="1" applyBorder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5" fontId="0" fillId="0" borderId="0" xfId="0" applyNumberFormat="1" applyAlignment="1">
      <alignment horizontal="right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25"/>
          <c:y val="0.04775"/>
          <c:w val="0.906"/>
          <c:h val="0.8575"/>
        </c:manualLayout>
      </c:layout>
      <c:scatterChart>
        <c:scatterStyle val="lineMarker"/>
        <c:varyColors val="0"/>
        <c:ser>
          <c:idx val="0"/>
          <c:order val="0"/>
          <c:tx>
            <c:v>alexanderi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Pt>
            <c:idx val="6"/>
            <c:spPr>
              <a:ln w="3175">
                <a:noFill/>
              </a:ln>
            </c:spPr>
            <c:marker>
              <c:size val="6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files!$E$6:$E$12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files!$F$6:$F$12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rotundifolia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files!$E$22:$E$28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files!$F$22:$F$28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bartrami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333333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files!$E$35:$E$42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files!$F$35:$F$42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axId val="11218441"/>
        <c:axId val="33857106"/>
      </c:scatterChart>
      <c:valAx>
        <c:axId val="11218441"/>
        <c:scaling>
          <c:orientation val="minMax"/>
          <c:min val="1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Length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857106"/>
        <c:crosses val="autoZero"/>
        <c:crossBetween val="midCat"/>
        <c:dispUnits/>
      </c:valAx>
      <c:valAx>
        <c:axId val="33857106"/>
        <c:scaling>
          <c:orientation val="minMax"/>
          <c:max val="11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Teeth (no.)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218441"/>
        <c:crosses val="autoZero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925"/>
          <c:y val="0.11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75"/>
          <c:y val="0.04375"/>
          <c:w val="0.917"/>
          <c:h val="0.8115"/>
        </c:manualLayout>
      </c:layout>
      <c:scatterChart>
        <c:scatterStyle val="lineMarker"/>
        <c:varyColors val="0"/>
        <c:ser>
          <c:idx val="0"/>
          <c:order val="0"/>
          <c:tx>
            <c:v>alexanderi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files!$I$6:$I$12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files!$F$6:$F$12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rotundifolia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files!$I$22:$I$28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files!$F$22:$F$28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bartrami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files!$I$35:$I$42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files!$F$35:$F$42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axId val="36278499"/>
        <c:axId val="58071036"/>
      </c:scatterChart>
      <c:valAx>
        <c:axId val="36278499"/>
        <c:scaling>
          <c:orientation val="minMax"/>
          <c:max val="0.5"/>
          <c:min val="0.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File length/pronotal length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071036"/>
        <c:crosses val="autoZero"/>
        <c:crossBetween val="midCat"/>
        <c:dispUnits/>
        <c:majorUnit val="0.05"/>
      </c:valAx>
      <c:valAx>
        <c:axId val="58071036"/>
        <c:scaling>
          <c:orientation val="minMax"/>
          <c:max val="11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Teeth (no.)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278499"/>
        <c:crosses val="autoZero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35"/>
          <c:y val="0.132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5"/>
          <c:y val="0"/>
          <c:w val="0.85525"/>
          <c:h val="0.8815"/>
        </c:manualLayout>
      </c:layout>
      <c:scatterChart>
        <c:scatterStyle val="lineMarker"/>
        <c:varyColors val="0"/>
        <c:ser>
          <c:idx val="0"/>
          <c:order val="0"/>
          <c:tx>
            <c:v>rotundifolia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ovipositors!$B$29:$B$39</c:f>
              <c:numCache/>
            </c:numRef>
          </c:xVal>
          <c:yVal>
            <c:numRef>
              <c:f>ovipositors!$C$29:$C$39</c:f>
              <c:numCache/>
            </c:numRef>
          </c:yVal>
          <c:smooth val="0"/>
        </c:ser>
        <c:ser>
          <c:idx val="2"/>
          <c:order val="1"/>
          <c:tx>
            <c:v>alexanderi (fl)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ovipositors!$B$3</c:f>
              <c:numCache/>
            </c:numRef>
          </c:xVal>
          <c:yVal>
            <c:numRef>
              <c:f>ovipositors!$C$3</c:f>
              <c:numCache/>
            </c:numRef>
          </c:yVal>
          <c:smooth val="0"/>
        </c:ser>
        <c:ser>
          <c:idx val="3"/>
          <c:order val="2"/>
          <c:tx>
            <c:v>alexanderi (n)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ovipositors!$B$5:$B$11</c:f>
              <c:numCache/>
            </c:numRef>
          </c:xVal>
          <c:yVal>
            <c:numRef>
              <c:f>ovipositors!$C$5:$C$11</c:f>
              <c:numCache/>
            </c:numRef>
          </c:yVal>
          <c:smooth val="0"/>
        </c:ser>
        <c:ser>
          <c:idx val="5"/>
          <c:order val="3"/>
          <c:tx>
            <c:v>bartrami (fl, al)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ovipositors!$B$16:$B$20</c:f>
              <c:numCache/>
            </c:numRef>
          </c:xVal>
          <c:yVal>
            <c:numRef>
              <c:f>ovipositors!$C$16:$C$20</c:f>
              <c:numCache/>
            </c:numRef>
          </c:yVal>
          <c:smooth val="0"/>
        </c:ser>
        <c:ser>
          <c:idx val="4"/>
          <c:order val="4"/>
          <c:tx>
            <c:v>nr. bartrami (sc)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ovipositors!$B$21:$B$24</c:f>
              <c:numCache/>
            </c:numRef>
          </c:xVal>
          <c:yVal>
            <c:numRef>
              <c:f>ovipositors!$C$21:$C$24</c:f>
              <c:numCache/>
            </c:numRef>
          </c:yVal>
          <c:smooth val="0"/>
        </c:ser>
        <c:axId val="52877277"/>
        <c:axId val="6133446"/>
      </c:scatterChart>
      <c:valAx>
        <c:axId val="52877277"/>
        <c:scaling>
          <c:orientation val="minMax"/>
          <c:max val="6.8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Pronotal length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33446"/>
        <c:crosses val="autoZero"/>
        <c:crossBetween val="midCat"/>
        <c:dispUnits/>
      </c:valAx>
      <c:valAx>
        <c:axId val="6133446"/>
        <c:scaling>
          <c:orientation val="minMax"/>
          <c:max val="12.7"/>
          <c:min val="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Ovipositor length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877277"/>
        <c:crosses val="autoZero"/>
        <c:crossBetween val="midCat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225"/>
          <c:y val="0.0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48</xdr:row>
      <xdr:rowOff>47625</xdr:rowOff>
    </xdr:from>
    <xdr:to>
      <xdr:col>5</xdr:col>
      <xdr:colOff>352425</xdr:colOff>
      <xdr:row>67</xdr:row>
      <xdr:rowOff>76200</xdr:rowOff>
    </xdr:to>
    <xdr:graphicFrame>
      <xdr:nvGraphicFramePr>
        <xdr:cNvPr id="1" name="Chart 1"/>
        <xdr:cNvGraphicFramePr/>
      </xdr:nvGraphicFramePr>
      <xdr:xfrm>
        <a:off x="38100" y="7820025"/>
        <a:ext cx="421005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514350</xdr:colOff>
      <xdr:row>48</xdr:row>
      <xdr:rowOff>19050</xdr:rowOff>
    </xdr:from>
    <xdr:to>
      <xdr:col>9</xdr:col>
      <xdr:colOff>2552700</xdr:colOff>
      <xdr:row>67</xdr:row>
      <xdr:rowOff>57150</xdr:rowOff>
    </xdr:to>
    <xdr:graphicFrame>
      <xdr:nvGraphicFramePr>
        <xdr:cNvPr id="2" name="Chart 2"/>
        <xdr:cNvGraphicFramePr/>
      </xdr:nvGraphicFramePr>
      <xdr:xfrm>
        <a:off x="4410075" y="7791450"/>
        <a:ext cx="4219575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609600</xdr:colOff>
      <xdr:row>4</xdr:row>
      <xdr:rowOff>57150</xdr:rowOff>
    </xdr:from>
    <xdr:to>
      <xdr:col>10</xdr:col>
      <xdr:colOff>561975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3590925" y="704850"/>
        <a:ext cx="46767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8"/>
  <sheetViews>
    <sheetView workbookViewId="0" topLeftCell="A1">
      <selection activeCell="H24" sqref="H24"/>
    </sheetView>
  </sheetViews>
  <sheetFormatPr defaultColWidth="9.140625" defaultRowHeight="12.75"/>
  <cols>
    <col min="1" max="1" width="9.57421875" style="0" customWidth="1"/>
    <col min="2" max="2" width="4.28125" style="0" customWidth="1"/>
    <col min="3" max="3" width="21.421875" style="0" customWidth="1"/>
    <col min="4" max="4" width="10.8515625" style="0" customWidth="1"/>
    <col min="5" max="5" width="4.140625" style="0" customWidth="1"/>
    <col min="6" max="6" width="11.8515625" style="0" customWidth="1"/>
    <col min="7" max="7" width="9.8515625" style="0" customWidth="1"/>
    <col min="8" max="8" width="37.57421875" style="0" customWidth="1"/>
    <col min="9" max="10" width="7.00390625" style="0" customWidth="1"/>
  </cols>
  <sheetData>
    <row r="1" ht="12.75">
      <c r="A1" t="s">
        <v>0</v>
      </c>
    </row>
    <row r="2" ht="12.75">
      <c r="B2" t="s">
        <v>3</v>
      </c>
    </row>
    <row r="3" ht="12.75">
      <c r="B3" t="s">
        <v>4</v>
      </c>
    </row>
    <row r="4" ht="12.75">
      <c r="B4" t="s">
        <v>5</v>
      </c>
    </row>
    <row r="5" ht="12.75">
      <c r="G5" t="s">
        <v>95</v>
      </c>
    </row>
    <row r="6" spans="1:7" ht="12.75">
      <c r="A6" t="s">
        <v>1</v>
      </c>
      <c r="B6" t="s">
        <v>25</v>
      </c>
      <c r="C6" t="s">
        <v>24</v>
      </c>
      <c r="D6" t="s">
        <v>23</v>
      </c>
      <c r="F6" t="s">
        <v>22</v>
      </c>
      <c r="G6" t="s">
        <v>21</v>
      </c>
    </row>
    <row r="7" spans="1:7" ht="12.75">
      <c r="A7" t="s">
        <v>94</v>
      </c>
      <c r="B7" t="s">
        <v>6</v>
      </c>
      <c r="C7" t="s">
        <v>16</v>
      </c>
      <c r="D7" s="1">
        <v>21352</v>
      </c>
      <c r="E7">
        <v>4</v>
      </c>
      <c r="F7" t="s">
        <v>7</v>
      </c>
      <c r="G7" s="2" t="s">
        <v>18</v>
      </c>
    </row>
    <row r="8" spans="1:8" ht="12.75">
      <c r="A8" t="s">
        <v>94</v>
      </c>
      <c r="B8" t="s">
        <v>6</v>
      </c>
      <c r="C8" t="s">
        <v>16</v>
      </c>
      <c r="D8" s="1">
        <v>21352</v>
      </c>
      <c r="E8">
        <v>4</v>
      </c>
      <c r="F8" t="s">
        <v>7</v>
      </c>
      <c r="G8" s="2" t="s">
        <v>66</v>
      </c>
      <c r="H8" s="2"/>
    </row>
    <row r="9" spans="1:8" ht="12.75">
      <c r="A9" t="s">
        <v>94</v>
      </c>
      <c r="B9" t="s">
        <v>6</v>
      </c>
      <c r="C9" t="s">
        <v>16</v>
      </c>
      <c r="D9" s="1">
        <v>22810</v>
      </c>
      <c r="E9">
        <v>1</v>
      </c>
      <c r="F9" t="s">
        <v>7</v>
      </c>
      <c r="G9" s="2" t="s">
        <v>17</v>
      </c>
      <c r="H9" s="2"/>
    </row>
    <row r="10" spans="1:8" ht="12.75">
      <c r="A10" t="s">
        <v>94</v>
      </c>
      <c r="B10" t="s">
        <v>6</v>
      </c>
      <c r="C10" t="s">
        <v>19</v>
      </c>
      <c r="D10" s="1">
        <v>22811</v>
      </c>
      <c r="E10">
        <v>2</v>
      </c>
      <c r="F10" t="s">
        <v>20</v>
      </c>
      <c r="G10" s="2" t="s">
        <v>61</v>
      </c>
      <c r="H10" s="2"/>
    </row>
    <row r="11" spans="1:8" ht="12.75">
      <c r="A11" t="s">
        <v>94</v>
      </c>
      <c r="B11" t="s">
        <v>6</v>
      </c>
      <c r="C11" t="s">
        <v>19</v>
      </c>
      <c r="D11" s="1">
        <v>22811</v>
      </c>
      <c r="E11">
        <v>2</v>
      </c>
      <c r="F11" t="s">
        <v>20</v>
      </c>
      <c r="G11" s="2" t="s">
        <v>62</v>
      </c>
      <c r="H11" s="2"/>
    </row>
    <row r="12" spans="1:8" ht="12.75">
      <c r="A12" t="s">
        <v>94</v>
      </c>
      <c r="B12" t="s">
        <v>6</v>
      </c>
      <c r="C12" t="s">
        <v>19</v>
      </c>
      <c r="D12" s="1">
        <v>22811</v>
      </c>
      <c r="E12">
        <v>2</v>
      </c>
      <c r="F12" t="s">
        <v>20</v>
      </c>
      <c r="G12" s="2" t="s">
        <v>65</v>
      </c>
      <c r="H12" s="2"/>
    </row>
    <row r="13" spans="1:8" ht="12.75">
      <c r="A13" t="s">
        <v>94</v>
      </c>
      <c r="B13" t="s">
        <v>6</v>
      </c>
      <c r="C13" t="s">
        <v>19</v>
      </c>
      <c r="D13" s="1">
        <v>22811</v>
      </c>
      <c r="E13">
        <v>2</v>
      </c>
      <c r="F13" t="s">
        <v>20</v>
      </c>
      <c r="G13" s="2" t="s">
        <v>67</v>
      </c>
      <c r="H13" s="2"/>
    </row>
    <row r="14" spans="1:8" ht="12.75">
      <c r="A14" t="s">
        <v>94</v>
      </c>
      <c r="B14" t="s">
        <v>6</v>
      </c>
      <c r="C14" t="s">
        <v>9</v>
      </c>
      <c r="D14" s="1">
        <v>23961</v>
      </c>
      <c r="E14">
        <v>2</v>
      </c>
      <c r="F14" t="s">
        <v>7</v>
      </c>
      <c r="G14" s="2" t="s">
        <v>64</v>
      </c>
      <c r="H14" s="2"/>
    </row>
    <row r="15" spans="1:8" ht="12.75">
      <c r="A15" t="s">
        <v>94</v>
      </c>
      <c r="B15" t="s">
        <v>6</v>
      </c>
      <c r="C15" t="s">
        <v>14</v>
      </c>
      <c r="D15" s="1">
        <v>24634</v>
      </c>
      <c r="E15">
        <v>1</v>
      </c>
      <c r="F15" t="s">
        <v>7</v>
      </c>
      <c r="G15" s="2" t="s">
        <v>63</v>
      </c>
      <c r="H15" s="2"/>
    </row>
    <row r="16" spans="1:8" ht="12.75">
      <c r="A16" t="s">
        <v>278</v>
      </c>
      <c r="B16" t="s">
        <v>6</v>
      </c>
      <c r="C16" t="s">
        <v>8</v>
      </c>
      <c r="D16" s="1">
        <v>24332</v>
      </c>
      <c r="E16">
        <v>1</v>
      </c>
      <c r="F16" t="s">
        <v>7</v>
      </c>
      <c r="H16" s="2"/>
    </row>
    <row r="17" spans="1:8" ht="12.75">
      <c r="A17" t="s">
        <v>278</v>
      </c>
      <c r="B17" t="s">
        <v>6</v>
      </c>
      <c r="C17" t="s">
        <v>8</v>
      </c>
      <c r="D17" s="1">
        <v>24332</v>
      </c>
      <c r="E17">
        <v>1</v>
      </c>
      <c r="F17" t="s">
        <v>7</v>
      </c>
      <c r="H17" s="2"/>
    </row>
    <row r="18" spans="1:8" ht="12.75">
      <c r="A18" t="s">
        <v>278</v>
      </c>
      <c r="B18" t="s">
        <v>6</v>
      </c>
      <c r="C18" t="s">
        <v>8</v>
      </c>
      <c r="D18" s="1">
        <v>24332</v>
      </c>
      <c r="E18">
        <v>1</v>
      </c>
      <c r="F18" t="s">
        <v>7</v>
      </c>
      <c r="H18" s="2"/>
    </row>
    <row r="19" spans="1:8" ht="12.75">
      <c r="A19" t="s">
        <v>278</v>
      </c>
      <c r="B19" t="s">
        <v>6</v>
      </c>
      <c r="C19" t="s">
        <v>8</v>
      </c>
      <c r="D19" s="1">
        <v>24332</v>
      </c>
      <c r="E19">
        <v>1</v>
      </c>
      <c r="F19" t="s">
        <v>7</v>
      </c>
      <c r="H19" s="2"/>
    </row>
    <row r="20" spans="1:8" ht="12.75">
      <c r="A20" t="s">
        <v>278</v>
      </c>
      <c r="B20" t="s">
        <v>6</v>
      </c>
      <c r="C20" t="s">
        <v>8</v>
      </c>
      <c r="D20" s="1">
        <v>24332</v>
      </c>
      <c r="E20">
        <v>1</v>
      </c>
      <c r="F20" t="s">
        <v>7</v>
      </c>
      <c r="H20" s="2"/>
    </row>
    <row r="21" spans="1:8" ht="12.75">
      <c r="A21" t="s">
        <v>278</v>
      </c>
      <c r="B21" t="s">
        <v>6</v>
      </c>
      <c r="C21" t="s">
        <v>8</v>
      </c>
      <c r="D21" s="1">
        <v>24332</v>
      </c>
      <c r="E21">
        <v>1</v>
      </c>
      <c r="F21" t="s">
        <v>7</v>
      </c>
      <c r="H21" s="2"/>
    </row>
    <row r="22" spans="1:8" ht="12.75">
      <c r="A22" t="s">
        <v>94</v>
      </c>
      <c r="B22" t="s">
        <v>6</v>
      </c>
      <c r="C22" t="s">
        <v>9</v>
      </c>
      <c r="D22" s="1">
        <v>23961</v>
      </c>
      <c r="E22">
        <v>2</v>
      </c>
      <c r="F22" t="s">
        <v>7</v>
      </c>
      <c r="H22" s="2"/>
    </row>
    <row r="23" spans="1:8" ht="12.75">
      <c r="A23" t="s">
        <v>94</v>
      </c>
      <c r="B23" t="s">
        <v>6</v>
      </c>
      <c r="C23" t="s">
        <v>9</v>
      </c>
      <c r="D23" s="1">
        <v>23961</v>
      </c>
      <c r="E23">
        <v>2</v>
      </c>
      <c r="F23" t="s">
        <v>7</v>
      </c>
      <c r="H23" s="2"/>
    </row>
    <row r="24" spans="1:8" ht="12.75">
      <c r="A24" t="s">
        <v>94</v>
      </c>
      <c r="B24" t="s">
        <v>6</v>
      </c>
      <c r="C24" t="s">
        <v>10</v>
      </c>
      <c r="D24" s="1">
        <v>23584</v>
      </c>
      <c r="E24">
        <v>3</v>
      </c>
      <c r="F24" t="s">
        <v>7</v>
      </c>
      <c r="H24" s="2"/>
    </row>
    <row r="25" spans="1:8" ht="12.75">
      <c r="A25" t="s">
        <v>94</v>
      </c>
      <c r="B25" t="s">
        <v>6</v>
      </c>
      <c r="C25" t="s">
        <v>11</v>
      </c>
      <c r="D25" s="1">
        <v>25039</v>
      </c>
      <c r="E25">
        <v>4</v>
      </c>
      <c r="F25" t="s">
        <v>15</v>
      </c>
      <c r="H25" s="2"/>
    </row>
    <row r="26" spans="1:8" ht="12.75">
      <c r="A26" t="s">
        <v>94</v>
      </c>
      <c r="B26" t="s">
        <v>6</v>
      </c>
      <c r="C26" t="s">
        <v>12</v>
      </c>
      <c r="D26" s="1">
        <v>25039</v>
      </c>
      <c r="E26">
        <v>3</v>
      </c>
      <c r="F26" t="s">
        <v>15</v>
      </c>
      <c r="H26" s="2"/>
    </row>
    <row r="27" spans="1:8" ht="12.75">
      <c r="A27" t="s">
        <v>94</v>
      </c>
      <c r="B27" t="s">
        <v>13</v>
      </c>
      <c r="C27" t="s">
        <v>14</v>
      </c>
      <c r="D27" s="1">
        <v>24634</v>
      </c>
      <c r="E27">
        <v>1</v>
      </c>
      <c r="F27" t="s">
        <v>7</v>
      </c>
      <c r="H27" s="2"/>
    </row>
    <row r="28" spans="1:6" ht="12.75">
      <c r="A28" t="s">
        <v>94</v>
      </c>
      <c r="B28" t="s">
        <v>6</v>
      </c>
      <c r="C28" t="s">
        <v>19</v>
      </c>
      <c r="D28" s="1">
        <v>22811</v>
      </c>
      <c r="E28">
        <v>2</v>
      </c>
      <c r="F28" t="s">
        <v>20</v>
      </c>
    </row>
    <row r="29" spans="1:6" ht="12.75">
      <c r="A29" t="s">
        <v>94</v>
      </c>
      <c r="B29" t="s">
        <v>13</v>
      </c>
      <c r="C29" t="s">
        <v>19</v>
      </c>
      <c r="D29" s="1">
        <v>22811</v>
      </c>
      <c r="E29">
        <v>2</v>
      </c>
      <c r="F29" t="s">
        <v>20</v>
      </c>
    </row>
    <row r="30" spans="1:6" ht="12.75">
      <c r="A30" t="s">
        <v>94</v>
      </c>
      <c r="B30" t="s">
        <v>6</v>
      </c>
      <c r="C30" t="s">
        <v>19</v>
      </c>
      <c r="D30" s="1">
        <v>22811</v>
      </c>
      <c r="E30">
        <v>2</v>
      </c>
      <c r="F30" t="s">
        <v>20</v>
      </c>
    </row>
    <row r="31" spans="1:8" ht="12.75">
      <c r="A31" t="s">
        <v>94</v>
      </c>
      <c r="B31" t="s">
        <v>13</v>
      </c>
      <c r="C31" t="s">
        <v>16</v>
      </c>
      <c r="D31" s="1">
        <v>21352</v>
      </c>
      <c r="E31">
        <v>4</v>
      </c>
      <c r="F31" t="s">
        <v>7</v>
      </c>
      <c r="H31" s="2" t="s">
        <v>273</v>
      </c>
    </row>
    <row r="32" spans="1:7" ht="12.75">
      <c r="A32" t="s">
        <v>94</v>
      </c>
      <c r="B32" t="s">
        <v>6</v>
      </c>
      <c r="C32" t="s">
        <v>16</v>
      </c>
      <c r="D32" s="1">
        <v>21352</v>
      </c>
      <c r="E32">
        <v>4</v>
      </c>
      <c r="F32" t="s">
        <v>7</v>
      </c>
      <c r="G32" t="s">
        <v>26</v>
      </c>
    </row>
    <row r="33" spans="1:6" ht="12.75">
      <c r="A33" t="s">
        <v>94</v>
      </c>
      <c r="B33" t="s">
        <v>6</v>
      </c>
      <c r="C33" t="s">
        <v>16</v>
      </c>
      <c r="D33" s="1">
        <v>21353</v>
      </c>
      <c r="E33">
        <v>3</v>
      </c>
      <c r="F33" t="s">
        <v>7</v>
      </c>
    </row>
    <row r="34" spans="1:6" ht="12.75">
      <c r="A34" t="s">
        <v>94</v>
      </c>
      <c r="B34" t="s">
        <v>6</v>
      </c>
      <c r="C34" t="s">
        <v>16</v>
      </c>
      <c r="D34" s="1">
        <v>21353</v>
      </c>
      <c r="E34">
        <v>3</v>
      </c>
      <c r="F34" t="s">
        <v>7</v>
      </c>
    </row>
    <row r="35" spans="1:7" ht="12.75">
      <c r="A35" t="s">
        <v>94</v>
      </c>
      <c r="B35" t="s">
        <v>6</v>
      </c>
      <c r="C35" t="s">
        <v>240</v>
      </c>
      <c r="D35" s="1">
        <v>37096</v>
      </c>
      <c r="F35" t="s">
        <v>122</v>
      </c>
      <c r="G35" t="s">
        <v>245</v>
      </c>
    </row>
    <row r="36" spans="1:6" ht="12.75">
      <c r="A36" t="s">
        <v>94</v>
      </c>
      <c r="B36" t="s">
        <v>6</v>
      </c>
      <c r="C36" t="s">
        <v>240</v>
      </c>
      <c r="D36" s="1">
        <v>37102</v>
      </c>
      <c r="F36" t="s">
        <v>122</v>
      </c>
    </row>
    <row r="37" spans="1:7" ht="12.75">
      <c r="A37" t="s">
        <v>94</v>
      </c>
      <c r="B37" t="s">
        <v>6</v>
      </c>
      <c r="C37" t="s">
        <v>240</v>
      </c>
      <c r="D37" s="1">
        <v>37102</v>
      </c>
      <c r="F37" t="s">
        <v>122</v>
      </c>
      <c r="G37" t="s">
        <v>245</v>
      </c>
    </row>
    <row r="38" spans="1:7" ht="12.75">
      <c r="A38" t="s">
        <v>94</v>
      </c>
      <c r="B38" t="s">
        <v>6</v>
      </c>
      <c r="C38" t="s">
        <v>240</v>
      </c>
      <c r="D38" s="1">
        <v>37453</v>
      </c>
      <c r="F38" t="s">
        <v>122</v>
      </c>
      <c r="G38" t="s">
        <v>245</v>
      </c>
    </row>
    <row r="39" spans="1:7" ht="12.75">
      <c r="A39" t="s">
        <v>94</v>
      </c>
      <c r="B39" t="s">
        <v>6</v>
      </c>
      <c r="C39" t="s">
        <v>240</v>
      </c>
      <c r="D39" s="1">
        <v>37457</v>
      </c>
      <c r="F39" t="s">
        <v>122</v>
      </c>
      <c r="G39" t="s">
        <v>245</v>
      </c>
    </row>
    <row r="40" spans="1:7" ht="12.75">
      <c r="A40" t="s">
        <v>94</v>
      </c>
      <c r="B40" t="s">
        <v>6</v>
      </c>
      <c r="C40" t="s">
        <v>240</v>
      </c>
      <c r="D40" s="1">
        <v>37464</v>
      </c>
      <c r="F40" t="s">
        <v>122</v>
      </c>
      <c r="G40" t="s">
        <v>245</v>
      </c>
    </row>
    <row r="41" spans="1:7" ht="12.75">
      <c r="A41" t="s">
        <v>94</v>
      </c>
      <c r="B41" t="s">
        <v>6</v>
      </c>
      <c r="C41" t="s">
        <v>241</v>
      </c>
      <c r="D41" s="1">
        <v>37437</v>
      </c>
      <c r="F41" t="s">
        <v>122</v>
      </c>
      <c r="G41" t="s">
        <v>245</v>
      </c>
    </row>
    <row r="42" spans="1:7" ht="12.75">
      <c r="A42" t="s">
        <v>94</v>
      </c>
      <c r="B42" t="s">
        <v>6</v>
      </c>
      <c r="C42" t="s">
        <v>241</v>
      </c>
      <c r="D42" s="1">
        <v>37437</v>
      </c>
      <c r="F42" t="s">
        <v>122</v>
      </c>
      <c r="G42" t="s">
        <v>245</v>
      </c>
    </row>
    <row r="43" spans="1:7" ht="12.75">
      <c r="A43" t="s">
        <v>94</v>
      </c>
      <c r="B43" t="s">
        <v>6</v>
      </c>
      <c r="C43" t="s">
        <v>241</v>
      </c>
      <c r="D43" s="1">
        <v>37437</v>
      </c>
      <c r="F43" t="s">
        <v>122</v>
      </c>
      <c r="G43" t="s">
        <v>245</v>
      </c>
    </row>
    <row r="44" spans="1:6" ht="12.75">
      <c r="A44" t="s">
        <v>94</v>
      </c>
      <c r="B44" t="s">
        <v>13</v>
      </c>
      <c r="C44" t="s">
        <v>240</v>
      </c>
      <c r="D44" s="1">
        <v>37436</v>
      </c>
      <c r="F44" t="s">
        <v>122</v>
      </c>
    </row>
    <row r="45" spans="1:6" ht="12.75">
      <c r="A45" t="s">
        <v>94</v>
      </c>
      <c r="B45" t="s">
        <v>13</v>
      </c>
      <c r="C45" t="s">
        <v>240</v>
      </c>
      <c r="D45" s="1">
        <v>37457</v>
      </c>
      <c r="F45" t="s">
        <v>122</v>
      </c>
    </row>
    <row r="46" spans="1:6" ht="12.75">
      <c r="A46" t="s">
        <v>94</v>
      </c>
      <c r="B46" t="s">
        <v>13</v>
      </c>
      <c r="C46" t="s">
        <v>241</v>
      </c>
      <c r="D46" s="1">
        <v>37437</v>
      </c>
      <c r="F46" t="s">
        <v>122</v>
      </c>
    </row>
    <row r="47" spans="1:7" ht="12.75">
      <c r="A47" t="s">
        <v>94</v>
      </c>
      <c r="B47" t="s">
        <v>6</v>
      </c>
      <c r="C47" t="s">
        <v>121</v>
      </c>
      <c r="D47" s="1">
        <v>37096</v>
      </c>
      <c r="F47" t="s">
        <v>122</v>
      </c>
      <c r="G47" t="s">
        <v>239</v>
      </c>
    </row>
    <row r="48" spans="1:7" ht="12.75">
      <c r="A48" t="s">
        <v>94</v>
      </c>
      <c r="B48" t="s">
        <v>6</v>
      </c>
      <c r="C48" t="s">
        <v>121</v>
      </c>
      <c r="D48" s="1">
        <v>37096</v>
      </c>
      <c r="F48" t="s">
        <v>122</v>
      </c>
      <c r="G48" t="s">
        <v>254</v>
      </c>
    </row>
    <row r="49" spans="1:7" ht="12.75">
      <c r="A49" t="s">
        <v>94</v>
      </c>
      <c r="B49" t="s">
        <v>6</v>
      </c>
      <c r="C49" t="s">
        <v>121</v>
      </c>
      <c r="D49" s="1">
        <v>37453</v>
      </c>
      <c r="F49" t="s">
        <v>122</v>
      </c>
      <c r="G49" t="s">
        <v>255</v>
      </c>
    </row>
    <row r="50" spans="1:7" ht="12.75">
      <c r="A50" t="s">
        <v>94</v>
      </c>
      <c r="B50" t="s">
        <v>6</v>
      </c>
      <c r="C50" t="s">
        <v>121</v>
      </c>
      <c r="D50" s="1">
        <v>37096</v>
      </c>
      <c r="F50" t="s">
        <v>122</v>
      </c>
      <c r="G50" t="s">
        <v>256</v>
      </c>
    </row>
    <row r="51" spans="1:7" ht="12.75">
      <c r="A51" t="s">
        <v>94</v>
      </c>
      <c r="B51" t="s">
        <v>6</v>
      </c>
      <c r="C51" t="s">
        <v>121</v>
      </c>
      <c r="D51" s="1">
        <v>37102</v>
      </c>
      <c r="F51" t="s">
        <v>122</v>
      </c>
      <c r="G51" t="s">
        <v>257</v>
      </c>
    </row>
    <row r="52" spans="1:7" ht="12.75">
      <c r="A52" t="s">
        <v>94</v>
      </c>
      <c r="B52" t="s">
        <v>13</v>
      </c>
      <c r="C52" t="s">
        <v>121</v>
      </c>
      <c r="D52" s="1">
        <v>37457</v>
      </c>
      <c r="F52" t="s">
        <v>122</v>
      </c>
      <c r="G52" t="s">
        <v>258</v>
      </c>
    </row>
    <row r="53" spans="1:7" ht="12.75">
      <c r="A53" t="s">
        <v>94</v>
      </c>
      <c r="B53" t="s">
        <v>13</v>
      </c>
      <c r="C53" t="s">
        <v>121</v>
      </c>
      <c r="D53" s="1">
        <v>37453</v>
      </c>
      <c r="F53" t="s">
        <v>122</v>
      </c>
      <c r="G53" t="s">
        <v>259</v>
      </c>
    </row>
    <row r="54" spans="1:7" ht="12.75">
      <c r="A54" t="s">
        <v>94</v>
      </c>
      <c r="B54" t="s">
        <v>13</v>
      </c>
      <c r="C54" t="s">
        <v>121</v>
      </c>
      <c r="D54" s="1">
        <v>37453</v>
      </c>
      <c r="F54" t="s">
        <v>122</v>
      </c>
      <c r="G54" t="s">
        <v>260</v>
      </c>
    </row>
    <row r="55" spans="1:7" ht="12.75">
      <c r="A55" t="s">
        <v>94</v>
      </c>
      <c r="B55" t="s">
        <v>13</v>
      </c>
      <c r="C55" t="s">
        <v>121</v>
      </c>
      <c r="D55" s="1">
        <v>37453</v>
      </c>
      <c r="F55" t="s">
        <v>122</v>
      </c>
      <c r="G55" t="s">
        <v>261</v>
      </c>
    </row>
    <row r="56" spans="1:7" ht="12.75">
      <c r="A56" t="s">
        <v>94</v>
      </c>
      <c r="B56" t="s">
        <v>13</v>
      </c>
      <c r="C56" t="s">
        <v>121</v>
      </c>
      <c r="D56" s="1">
        <v>37453</v>
      </c>
      <c r="F56" t="s">
        <v>122</v>
      </c>
      <c r="G56" t="s">
        <v>262</v>
      </c>
    </row>
    <row r="57" ht="12.75">
      <c r="D57" s="1"/>
    </row>
    <row r="58" ht="12.75">
      <c r="D58" s="1"/>
    </row>
    <row r="60" spans="1:7" ht="12.75">
      <c r="A60" t="s">
        <v>27</v>
      </c>
      <c r="B60" t="s">
        <v>6</v>
      </c>
      <c r="C60" t="s">
        <v>34</v>
      </c>
      <c r="D60" s="1">
        <v>22802</v>
      </c>
      <c r="F60" t="s">
        <v>7</v>
      </c>
      <c r="G60" s="2" t="s">
        <v>68</v>
      </c>
    </row>
    <row r="61" spans="1:7" ht="12.75">
      <c r="A61" t="s">
        <v>27</v>
      </c>
      <c r="B61" t="s">
        <v>6</v>
      </c>
      <c r="C61" t="s">
        <v>41</v>
      </c>
      <c r="D61" s="1">
        <v>22808</v>
      </c>
      <c r="E61">
        <v>3</v>
      </c>
      <c r="F61" t="s">
        <v>20</v>
      </c>
      <c r="G61" s="2" t="s">
        <v>42</v>
      </c>
    </row>
    <row r="62" spans="1:7" ht="12.75">
      <c r="A62" t="s">
        <v>27</v>
      </c>
      <c r="B62" t="s">
        <v>6</v>
      </c>
      <c r="C62" t="s">
        <v>43</v>
      </c>
      <c r="D62" s="1">
        <v>22818</v>
      </c>
      <c r="E62">
        <v>1</v>
      </c>
      <c r="F62" t="s">
        <v>7</v>
      </c>
      <c r="G62" s="2" t="s">
        <v>70</v>
      </c>
    </row>
    <row r="63" spans="1:7" ht="12.75">
      <c r="A63" t="s">
        <v>27</v>
      </c>
      <c r="B63" t="s">
        <v>6</v>
      </c>
      <c r="C63" t="s">
        <v>36</v>
      </c>
      <c r="D63" s="1">
        <v>23176</v>
      </c>
      <c r="E63">
        <v>1</v>
      </c>
      <c r="F63" t="s">
        <v>39</v>
      </c>
      <c r="G63" s="2" t="s">
        <v>69</v>
      </c>
    </row>
    <row r="64" spans="1:8" ht="12.75">
      <c r="A64" t="s">
        <v>27</v>
      </c>
      <c r="B64" t="s">
        <v>6</v>
      </c>
      <c r="C64" t="s">
        <v>28</v>
      </c>
      <c r="D64" s="1">
        <v>24631</v>
      </c>
      <c r="E64">
        <v>1</v>
      </c>
      <c r="F64" t="s">
        <v>15</v>
      </c>
      <c r="G64" s="2" t="s">
        <v>71</v>
      </c>
      <c r="H64" t="s">
        <v>29</v>
      </c>
    </row>
    <row r="65" spans="1:8" ht="12.75">
      <c r="A65" t="s">
        <v>27</v>
      </c>
      <c r="B65" t="s">
        <v>6</v>
      </c>
      <c r="C65" t="s">
        <v>28</v>
      </c>
      <c r="D65" s="1">
        <v>24631</v>
      </c>
      <c r="E65">
        <v>1</v>
      </c>
      <c r="F65" t="s">
        <v>15</v>
      </c>
      <c r="G65" s="2" t="s">
        <v>72</v>
      </c>
      <c r="H65" t="s">
        <v>29</v>
      </c>
    </row>
    <row r="66" spans="1:8" ht="12.75">
      <c r="A66" t="s">
        <v>27</v>
      </c>
      <c r="B66" t="s">
        <v>6</v>
      </c>
      <c r="C66" t="s">
        <v>28</v>
      </c>
      <c r="D66" s="1">
        <v>24631</v>
      </c>
      <c r="E66">
        <v>1</v>
      </c>
      <c r="F66" t="s">
        <v>15</v>
      </c>
      <c r="G66" s="2" t="s">
        <v>73</v>
      </c>
      <c r="H66" t="s">
        <v>29</v>
      </c>
    </row>
    <row r="67" spans="1:8" ht="12.75">
      <c r="A67" t="s">
        <v>27</v>
      </c>
      <c r="B67" t="s">
        <v>6</v>
      </c>
      <c r="C67" t="s">
        <v>28</v>
      </c>
      <c r="D67" s="1">
        <v>24631</v>
      </c>
      <c r="E67">
        <v>1</v>
      </c>
      <c r="F67" t="s">
        <v>15</v>
      </c>
      <c r="G67" s="2" t="s">
        <v>74</v>
      </c>
      <c r="H67" t="s">
        <v>29</v>
      </c>
    </row>
    <row r="68" spans="1:8" ht="12.75">
      <c r="A68" t="s">
        <v>27</v>
      </c>
      <c r="B68" t="s">
        <v>6</v>
      </c>
      <c r="C68" t="s">
        <v>47</v>
      </c>
      <c r="D68" s="1">
        <v>23618</v>
      </c>
      <c r="E68">
        <v>2</v>
      </c>
      <c r="F68" t="s">
        <v>7</v>
      </c>
      <c r="G68" s="2" t="s">
        <v>75</v>
      </c>
      <c r="H68" t="s">
        <v>77</v>
      </c>
    </row>
    <row r="69" spans="1:8" ht="12.75">
      <c r="A69" t="s">
        <v>27</v>
      </c>
      <c r="B69" t="s">
        <v>6</v>
      </c>
      <c r="C69" t="s">
        <v>28</v>
      </c>
      <c r="D69" s="1">
        <v>24267</v>
      </c>
      <c r="F69" t="s">
        <v>15</v>
      </c>
      <c r="G69" t="s">
        <v>90</v>
      </c>
      <c r="H69" t="s">
        <v>29</v>
      </c>
    </row>
    <row r="70" spans="1:8" ht="12.75">
      <c r="A70" t="s">
        <v>27</v>
      </c>
      <c r="B70" t="s">
        <v>6</v>
      </c>
      <c r="C70" t="s">
        <v>28</v>
      </c>
      <c r="D70" s="1">
        <v>24267</v>
      </c>
      <c r="E70">
        <v>1</v>
      </c>
      <c r="F70" t="s">
        <v>15</v>
      </c>
      <c r="G70" t="s">
        <v>91</v>
      </c>
      <c r="H70" t="s">
        <v>29</v>
      </c>
    </row>
    <row r="71" spans="1:8" ht="12.75">
      <c r="A71" t="s">
        <v>27</v>
      </c>
      <c r="B71" t="s">
        <v>13</v>
      </c>
      <c r="C71" t="s">
        <v>28</v>
      </c>
      <c r="D71" s="1">
        <v>24267</v>
      </c>
      <c r="F71" t="s">
        <v>15</v>
      </c>
      <c r="G71" t="s">
        <v>92</v>
      </c>
      <c r="H71" t="s">
        <v>29</v>
      </c>
    </row>
    <row r="72" spans="1:8" ht="12.75">
      <c r="A72" t="s">
        <v>27</v>
      </c>
      <c r="B72" t="s">
        <v>6</v>
      </c>
      <c r="C72" t="s">
        <v>28</v>
      </c>
      <c r="D72" s="1">
        <v>24267</v>
      </c>
      <c r="F72" t="s">
        <v>15</v>
      </c>
      <c r="G72" t="s">
        <v>93</v>
      </c>
      <c r="H72" t="s">
        <v>29</v>
      </c>
    </row>
    <row r="73" spans="1:8" ht="12.75">
      <c r="A73" t="s">
        <v>27</v>
      </c>
      <c r="B73" t="s">
        <v>13</v>
      </c>
      <c r="C73" t="s">
        <v>28</v>
      </c>
      <c r="D73" s="1">
        <v>24267</v>
      </c>
      <c r="F73" t="s">
        <v>15</v>
      </c>
      <c r="G73" t="s">
        <v>89</v>
      </c>
      <c r="H73" t="s">
        <v>29</v>
      </c>
    </row>
    <row r="74" spans="1:6" ht="12.75">
      <c r="A74" t="s">
        <v>277</v>
      </c>
      <c r="B74" t="s">
        <v>6</v>
      </c>
      <c r="C74" t="s">
        <v>31</v>
      </c>
      <c r="D74" s="1">
        <v>25006</v>
      </c>
      <c r="E74">
        <v>2</v>
      </c>
      <c r="F74" t="s">
        <v>15</v>
      </c>
    </row>
    <row r="75" spans="1:6" ht="12.75">
      <c r="A75" t="s">
        <v>27</v>
      </c>
      <c r="B75" t="s">
        <v>6</v>
      </c>
      <c r="C75" t="s">
        <v>34</v>
      </c>
      <c r="D75" s="1">
        <v>22096</v>
      </c>
      <c r="F75" t="s">
        <v>7</v>
      </c>
    </row>
    <row r="76" spans="1:7" ht="12.75">
      <c r="A76" t="s">
        <v>27</v>
      </c>
      <c r="B76" t="s">
        <v>6</v>
      </c>
      <c r="C76" t="s">
        <v>34</v>
      </c>
      <c r="D76" s="1">
        <v>22131</v>
      </c>
      <c r="F76" t="s">
        <v>7</v>
      </c>
      <c r="G76" t="s">
        <v>40</v>
      </c>
    </row>
    <row r="77" spans="1:6" ht="12.75">
      <c r="A77" t="s">
        <v>27</v>
      </c>
      <c r="B77" t="s">
        <v>6</v>
      </c>
      <c r="C77" t="s">
        <v>34</v>
      </c>
      <c r="D77" s="1">
        <v>23895</v>
      </c>
      <c r="E77">
        <v>1</v>
      </c>
      <c r="F77" t="s">
        <v>39</v>
      </c>
    </row>
    <row r="78" spans="1:8" ht="12.75">
      <c r="A78" t="s">
        <v>27</v>
      </c>
      <c r="B78" t="s">
        <v>13</v>
      </c>
      <c r="C78" t="s">
        <v>34</v>
      </c>
      <c r="D78" s="1">
        <v>45451</v>
      </c>
      <c r="F78" t="s">
        <v>32</v>
      </c>
      <c r="H78" t="s">
        <v>33</v>
      </c>
    </row>
    <row r="79" spans="1:6" ht="12.75">
      <c r="A79" t="s">
        <v>27</v>
      </c>
      <c r="B79" t="s">
        <v>6</v>
      </c>
      <c r="C79" t="s">
        <v>36</v>
      </c>
      <c r="D79" s="1">
        <v>22830</v>
      </c>
      <c r="F79" t="s">
        <v>7</v>
      </c>
    </row>
    <row r="80" spans="1:6" ht="12.75">
      <c r="A80" t="s">
        <v>27</v>
      </c>
      <c r="B80" t="s">
        <v>6</v>
      </c>
      <c r="C80" t="s">
        <v>36</v>
      </c>
      <c r="D80" s="1">
        <v>23172</v>
      </c>
      <c r="E80">
        <v>1</v>
      </c>
      <c r="F80" t="s">
        <v>39</v>
      </c>
    </row>
    <row r="81" spans="1:8" ht="12.75">
      <c r="A81" t="s">
        <v>27</v>
      </c>
      <c r="B81" t="s">
        <v>6</v>
      </c>
      <c r="C81" t="s">
        <v>37</v>
      </c>
      <c r="D81" s="1">
        <v>22809</v>
      </c>
      <c r="E81">
        <v>1</v>
      </c>
      <c r="F81" t="s">
        <v>20</v>
      </c>
      <c r="G81" t="s">
        <v>35</v>
      </c>
      <c r="H81" t="s">
        <v>38</v>
      </c>
    </row>
    <row r="82" spans="1:8" ht="12.75">
      <c r="A82" t="s">
        <v>27</v>
      </c>
      <c r="B82" t="s">
        <v>13</v>
      </c>
      <c r="C82" t="s">
        <v>28</v>
      </c>
      <c r="D82" s="1">
        <v>24267</v>
      </c>
      <c r="E82">
        <v>1</v>
      </c>
      <c r="F82" t="s">
        <v>15</v>
      </c>
      <c r="H82" t="s">
        <v>30</v>
      </c>
    </row>
    <row r="83" spans="1:8" ht="12.75">
      <c r="A83" t="s">
        <v>27</v>
      </c>
      <c r="B83" t="s">
        <v>13</v>
      </c>
      <c r="C83" t="s">
        <v>28</v>
      </c>
      <c r="D83" s="1">
        <v>24267</v>
      </c>
      <c r="E83">
        <v>1</v>
      </c>
      <c r="F83" t="s">
        <v>15</v>
      </c>
      <c r="H83" t="s">
        <v>29</v>
      </c>
    </row>
    <row r="84" spans="1:8" ht="12.75">
      <c r="A84" t="s">
        <v>27</v>
      </c>
      <c r="B84" t="s">
        <v>6</v>
      </c>
      <c r="C84" t="s">
        <v>28</v>
      </c>
      <c r="D84" s="1">
        <v>24631</v>
      </c>
      <c r="E84">
        <v>1</v>
      </c>
      <c r="F84" t="s">
        <v>15</v>
      </c>
      <c r="H84" t="s">
        <v>29</v>
      </c>
    </row>
    <row r="85" spans="1:8" ht="12.75">
      <c r="A85" t="s">
        <v>27</v>
      </c>
      <c r="B85" t="s">
        <v>6</v>
      </c>
      <c r="C85" t="s">
        <v>28</v>
      </c>
      <c r="D85" s="1">
        <v>24631</v>
      </c>
      <c r="E85">
        <v>1</v>
      </c>
      <c r="F85" t="s">
        <v>15</v>
      </c>
      <c r="H85" t="s">
        <v>29</v>
      </c>
    </row>
    <row r="86" spans="1:7" ht="12.75">
      <c r="A86" t="s">
        <v>277</v>
      </c>
      <c r="B86" t="s">
        <v>6</v>
      </c>
      <c r="C86" t="s">
        <v>31</v>
      </c>
      <c r="D86" s="1">
        <v>32301</v>
      </c>
      <c r="F86" t="s">
        <v>15</v>
      </c>
      <c r="G86" t="s">
        <v>267</v>
      </c>
    </row>
    <row r="87" spans="1:7" ht="12.75">
      <c r="A87" t="s">
        <v>277</v>
      </c>
      <c r="B87" t="s">
        <v>6</v>
      </c>
      <c r="C87" t="s">
        <v>31</v>
      </c>
      <c r="D87" s="1">
        <v>25006</v>
      </c>
      <c r="E87">
        <v>2</v>
      </c>
      <c r="F87" t="s">
        <v>15</v>
      </c>
      <c r="G87" t="s">
        <v>268</v>
      </c>
    </row>
    <row r="88" spans="1:6" ht="12.75">
      <c r="A88" t="s">
        <v>277</v>
      </c>
      <c r="B88" t="s">
        <v>6</v>
      </c>
      <c r="C88" t="s">
        <v>31</v>
      </c>
      <c r="D88" s="1">
        <v>32315</v>
      </c>
      <c r="F88" t="s">
        <v>15</v>
      </c>
    </row>
    <row r="89" spans="1:7" ht="12.75">
      <c r="A89" t="s">
        <v>277</v>
      </c>
      <c r="B89" t="s">
        <v>13</v>
      </c>
      <c r="C89" t="s">
        <v>31</v>
      </c>
      <c r="D89" s="1">
        <v>34134</v>
      </c>
      <c r="F89" t="s">
        <v>15</v>
      </c>
      <c r="G89" t="s">
        <v>266</v>
      </c>
    </row>
    <row r="90" spans="1:6" ht="12.75">
      <c r="A90" t="s">
        <v>277</v>
      </c>
      <c r="B90" t="s">
        <v>13</v>
      </c>
      <c r="C90" t="s">
        <v>31</v>
      </c>
      <c r="D90" s="1">
        <v>31968</v>
      </c>
      <c r="F90" t="s">
        <v>15</v>
      </c>
    </row>
    <row r="91" spans="1:6" ht="12.75">
      <c r="A91" t="s">
        <v>277</v>
      </c>
      <c r="B91" t="s">
        <v>13</v>
      </c>
      <c r="C91" t="s">
        <v>31</v>
      </c>
      <c r="D91" s="1">
        <v>34141</v>
      </c>
      <c r="F91" t="s">
        <v>15</v>
      </c>
    </row>
    <row r="92" spans="1:6" ht="12.75">
      <c r="A92" t="s">
        <v>277</v>
      </c>
      <c r="B92" t="s">
        <v>13</v>
      </c>
      <c r="C92" t="s">
        <v>265</v>
      </c>
      <c r="D92" s="1">
        <v>32301</v>
      </c>
      <c r="F92" t="s">
        <v>15</v>
      </c>
    </row>
    <row r="94" ht="12.75">
      <c r="D94" s="1"/>
    </row>
    <row r="96" spans="1:7" ht="12.75">
      <c r="A96" t="s">
        <v>2</v>
      </c>
      <c r="B96" t="s">
        <v>6</v>
      </c>
      <c r="C96" t="s">
        <v>44</v>
      </c>
      <c r="D96" s="1">
        <v>23582</v>
      </c>
      <c r="E96">
        <v>3</v>
      </c>
      <c r="F96" t="s">
        <v>7</v>
      </c>
      <c r="G96" s="2" t="s">
        <v>45</v>
      </c>
    </row>
    <row r="97" spans="1:7" ht="12.75">
      <c r="A97" t="s">
        <v>2</v>
      </c>
      <c r="B97" t="s">
        <v>13</v>
      </c>
      <c r="C97" t="s">
        <v>44</v>
      </c>
      <c r="D97" s="1">
        <v>23582</v>
      </c>
      <c r="E97">
        <v>3</v>
      </c>
      <c r="F97" t="s">
        <v>7</v>
      </c>
      <c r="G97" s="2" t="s">
        <v>46</v>
      </c>
    </row>
    <row r="98" spans="1:7" ht="12.75">
      <c r="A98" t="s">
        <v>2</v>
      </c>
      <c r="B98" t="s">
        <v>6</v>
      </c>
      <c r="C98" t="s">
        <v>44</v>
      </c>
      <c r="D98" s="1">
        <v>23582</v>
      </c>
      <c r="E98">
        <v>3</v>
      </c>
      <c r="F98" t="s">
        <v>7</v>
      </c>
      <c r="G98" s="2" t="s">
        <v>78</v>
      </c>
    </row>
    <row r="99" spans="1:7" ht="12.75">
      <c r="A99" t="s">
        <v>2</v>
      </c>
      <c r="B99" t="s">
        <v>6</v>
      </c>
      <c r="C99" t="s">
        <v>211</v>
      </c>
      <c r="D99" s="1">
        <v>23948</v>
      </c>
      <c r="E99">
        <v>4</v>
      </c>
      <c r="F99" t="s">
        <v>7</v>
      </c>
      <c r="G99" s="2" t="s">
        <v>79</v>
      </c>
    </row>
    <row r="100" spans="1:7" ht="12.75">
      <c r="A100" t="s">
        <v>2</v>
      </c>
      <c r="B100" t="s">
        <v>6</v>
      </c>
      <c r="C100" t="s">
        <v>211</v>
      </c>
      <c r="D100" s="1">
        <v>23948</v>
      </c>
      <c r="E100">
        <v>4</v>
      </c>
      <c r="F100" t="s">
        <v>7</v>
      </c>
      <c r="G100" s="2" t="s">
        <v>80</v>
      </c>
    </row>
    <row r="101" spans="1:7" ht="12.75">
      <c r="A101" t="s">
        <v>2</v>
      </c>
      <c r="B101" t="s">
        <v>6</v>
      </c>
      <c r="C101" t="s">
        <v>212</v>
      </c>
      <c r="D101" s="1">
        <v>23948</v>
      </c>
      <c r="E101">
        <v>5</v>
      </c>
      <c r="F101" t="s">
        <v>7</v>
      </c>
      <c r="G101" s="2" t="s">
        <v>81</v>
      </c>
    </row>
    <row r="102" spans="1:7" ht="12.75">
      <c r="A102" t="s">
        <v>2</v>
      </c>
      <c r="B102" t="s">
        <v>6</v>
      </c>
      <c r="C102" t="s">
        <v>212</v>
      </c>
      <c r="D102" s="1">
        <v>23948</v>
      </c>
      <c r="E102">
        <v>5</v>
      </c>
      <c r="F102" t="s">
        <v>7</v>
      </c>
      <c r="G102" s="2" t="s">
        <v>82</v>
      </c>
    </row>
    <row r="103" spans="1:8" ht="12.75">
      <c r="A103" t="s">
        <v>2</v>
      </c>
      <c r="B103" t="s">
        <v>6</v>
      </c>
      <c r="C103" t="s">
        <v>14</v>
      </c>
      <c r="D103" s="1">
        <v>24634</v>
      </c>
      <c r="E103">
        <v>2</v>
      </c>
      <c r="F103" t="s">
        <v>7</v>
      </c>
      <c r="G103" s="2" t="s">
        <v>83</v>
      </c>
      <c r="H103" t="s">
        <v>48</v>
      </c>
    </row>
    <row r="104" spans="1:7" ht="12.75">
      <c r="A104" t="s">
        <v>2</v>
      </c>
      <c r="B104" t="s">
        <v>6</v>
      </c>
      <c r="C104" t="s">
        <v>49</v>
      </c>
      <c r="D104" s="1">
        <v>24696</v>
      </c>
      <c r="E104">
        <v>3</v>
      </c>
      <c r="F104" t="s">
        <v>7</v>
      </c>
      <c r="G104" s="2" t="s">
        <v>84</v>
      </c>
    </row>
    <row r="105" spans="1:7" ht="12.75">
      <c r="A105" t="s">
        <v>2</v>
      </c>
      <c r="B105" t="s">
        <v>6</v>
      </c>
      <c r="C105" t="s">
        <v>50</v>
      </c>
      <c r="D105" s="1">
        <v>24688</v>
      </c>
      <c r="E105">
        <v>1</v>
      </c>
      <c r="F105" t="s">
        <v>7</v>
      </c>
      <c r="G105" s="2" t="s">
        <v>85</v>
      </c>
    </row>
    <row r="106" spans="1:7" ht="12.75">
      <c r="A106" t="s">
        <v>2</v>
      </c>
      <c r="B106" t="s">
        <v>6</v>
      </c>
      <c r="C106" t="s">
        <v>51</v>
      </c>
      <c r="D106" s="1">
        <v>24701</v>
      </c>
      <c r="E106">
        <v>1</v>
      </c>
      <c r="F106" t="s">
        <v>7</v>
      </c>
      <c r="G106" s="2" t="s">
        <v>86</v>
      </c>
    </row>
    <row r="107" spans="1:7" ht="12.75">
      <c r="A107" t="s">
        <v>2</v>
      </c>
      <c r="B107" t="s">
        <v>6</v>
      </c>
      <c r="C107" t="s">
        <v>76</v>
      </c>
      <c r="D107" s="1">
        <v>25081</v>
      </c>
      <c r="E107">
        <v>2</v>
      </c>
      <c r="F107" t="s">
        <v>7</v>
      </c>
      <c r="G107" s="2" t="s">
        <v>87</v>
      </c>
    </row>
    <row r="108" spans="1:8" ht="12.75">
      <c r="A108" t="s">
        <v>2</v>
      </c>
      <c r="B108" t="s">
        <v>6</v>
      </c>
      <c r="C108" t="s">
        <v>52</v>
      </c>
      <c r="D108" s="1">
        <v>25801</v>
      </c>
      <c r="E108">
        <v>1</v>
      </c>
      <c r="F108" t="s">
        <v>7</v>
      </c>
      <c r="G108" s="2" t="s">
        <v>88</v>
      </c>
      <c r="H108" s="2" t="s">
        <v>53</v>
      </c>
    </row>
    <row r="109" spans="1:6" ht="12.75">
      <c r="A109" t="s">
        <v>2</v>
      </c>
      <c r="B109" t="s">
        <v>6</v>
      </c>
      <c r="C109" t="s">
        <v>44</v>
      </c>
      <c r="D109" s="1">
        <v>23582</v>
      </c>
      <c r="E109">
        <v>3</v>
      </c>
      <c r="F109" t="s">
        <v>7</v>
      </c>
    </row>
    <row r="110" spans="1:6" ht="12.75">
      <c r="A110" t="s">
        <v>2</v>
      </c>
      <c r="B110" t="s">
        <v>6</v>
      </c>
      <c r="C110" t="s">
        <v>44</v>
      </c>
      <c r="D110" s="1">
        <v>23582</v>
      </c>
      <c r="E110">
        <v>3</v>
      </c>
      <c r="F110" t="s">
        <v>7</v>
      </c>
    </row>
    <row r="111" spans="1:6" ht="12.75">
      <c r="A111" t="s">
        <v>2</v>
      </c>
      <c r="B111" t="s">
        <v>6</v>
      </c>
      <c r="C111" t="s">
        <v>44</v>
      </c>
      <c r="D111" s="1">
        <v>23582</v>
      </c>
      <c r="E111">
        <v>3</v>
      </c>
      <c r="F111" t="s">
        <v>7</v>
      </c>
    </row>
    <row r="112" spans="1:6" ht="12.75">
      <c r="A112" t="s">
        <v>2</v>
      </c>
      <c r="B112" t="s">
        <v>6</v>
      </c>
      <c r="C112" t="s">
        <v>44</v>
      </c>
      <c r="D112" s="1">
        <v>23582</v>
      </c>
      <c r="E112">
        <v>3</v>
      </c>
      <c r="F112" t="s">
        <v>7</v>
      </c>
    </row>
    <row r="113" spans="1:6" ht="12.75">
      <c r="A113" t="s">
        <v>2</v>
      </c>
      <c r="B113" t="s">
        <v>6</v>
      </c>
      <c r="C113" t="s">
        <v>54</v>
      </c>
      <c r="D113" s="1">
        <v>23583</v>
      </c>
      <c r="E113">
        <v>1</v>
      </c>
      <c r="F113" t="s">
        <v>7</v>
      </c>
    </row>
    <row r="114" spans="1:6" ht="12.75">
      <c r="A114" t="s">
        <v>2</v>
      </c>
      <c r="B114" t="s">
        <v>6</v>
      </c>
      <c r="C114" t="s">
        <v>54</v>
      </c>
      <c r="D114" s="1"/>
      <c r="E114">
        <v>1</v>
      </c>
      <c r="F114" t="s">
        <v>7</v>
      </c>
    </row>
    <row r="115" spans="1:6" ht="12.75">
      <c r="A115" t="s">
        <v>2</v>
      </c>
      <c r="B115" t="s">
        <v>6</v>
      </c>
      <c r="C115" t="s">
        <v>211</v>
      </c>
      <c r="D115" s="1">
        <v>23948</v>
      </c>
      <c r="E115">
        <v>4</v>
      </c>
      <c r="F115" t="s">
        <v>7</v>
      </c>
    </row>
    <row r="116" spans="1:6" ht="12.75">
      <c r="A116" t="s">
        <v>2</v>
      </c>
      <c r="B116" t="s">
        <v>6</v>
      </c>
      <c r="C116" t="s">
        <v>211</v>
      </c>
      <c r="D116" s="1">
        <v>23948</v>
      </c>
      <c r="E116">
        <v>4</v>
      </c>
      <c r="F116" t="s">
        <v>7</v>
      </c>
    </row>
    <row r="117" spans="1:6" ht="12.75">
      <c r="A117" t="s">
        <v>2</v>
      </c>
      <c r="B117" t="s">
        <v>6</v>
      </c>
      <c r="C117" t="s">
        <v>211</v>
      </c>
      <c r="D117" s="1">
        <v>23948</v>
      </c>
      <c r="E117">
        <v>4</v>
      </c>
      <c r="F117" t="s">
        <v>7</v>
      </c>
    </row>
    <row r="118" spans="1:6" ht="12.75">
      <c r="A118" t="s">
        <v>2</v>
      </c>
      <c r="B118" t="s">
        <v>6</v>
      </c>
      <c r="C118" t="s">
        <v>211</v>
      </c>
      <c r="D118" s="1">
        <v>23948</v>
      </c>
      <c r="E118">
        <v>4</v>
      </c>
      <c r="F118" t="s">
        <v>7</v>
      </c>
    </row>
    <row r="119" spans="1:6" ht="12.75">
      <c r="A119" t="s">
        <v>2</v>
      </c>
      <c r="B119" t="s">
        <v>6</v>
      </c>
      <c r="C119" t="s">
        <v>211</v>
      </c>
      <c r="D119" s="1">
        <v>23948</v>
      </c>
      <c r="E119">
        <v>4</v>
      </c>
      <c r="F119" t="s">
        <v>7</v>
      </c>
    </row>
    <row r="120" spans="1:6" ht="12.75">
      <c r="A120" t="s">
        <v>2</v>
      </c>
      <c r="B120" t="s">
        <v>6</v>
      </c>
      <c r="C120" t="s">
        <v>211</v>
      </c>
      <c r="D120" s="1">
        <v>23948</v>
      </c>
      <c r="E120">
        <v>4</v>
      </c>
      <c r="F120" t="s">
        <v>7</v>
      </c>
    </row>
    <row r="121" spans="1:6" ht="12.75">
      <c r="A121" t="s">
        <v>2</v>
      </c>
      <c r="B121" t="s">
        <v>13</v>
      </c>
      <c r="C121" t="s">
        <v>211</v>
      </c>
      <c r="D121" s="1">
        <v>23948</v>
      </c>
      <c r="E121">
        <v>4</v>
      </c>
      <c r="F121" t="s">
        <v>7</v>
      </c>
    </row>
    <row r="122" spans="1:6" ht="12.75">
      <c r="A122" t="s">
        <v>2</v>
      </c>
      <c r="B122" t="s">
        <v>13</v>
      </c>
      <c r="C122" t="s">
        <v>211</v>
      </c>
      <c r="D122" s="1">
        <v>23948</v>
      </c>
      <c r="E122">
        <v>4</v>
      </c>
      <c r="F122" t="s">
        <v>7</v>
      </c>
    </row>
    <row r="123" spans="1:6" ht="12.75">
      <c r="A123" t="s">
        <v>2</v>
      </c>
      <c r="B123" t="s">
        <v>13</v>
      </c>
      <c r="C123" t="s">
        <v>211</v>
      </c>
      <c r="D123" s="1">
        <v>23948</v>
      </c>
      <c r="E123">
        <v>4</v>
      </c>
      <c r="F123" t="s">
        <v>7</v>
      </c>
    </row>
    <row r="124" spans="1:6" ht="12.75">
      <c r="A124" t="s">
        <v>2</v>
      </c>
      <c r="B124" t="s">
        <v>13</v>
      </c>
      <c r="C124" t="s">
        <v>211</v>
      </c>
      <c r="D124" s="1">
        <v>23948</v>
      </c>
      <c r="E124">
        <v>4</v>
      </c>
      <c r="F124" t="s">
        <v>7</v>
      </c>
    </row>
    <row r="125" spans="1:6" ht="12.75">
      <c r="A125" t="s">
        <v>2</v>
      </c>
      <c r="B125" t="s">
        <v>13</v>
      </c>
      <c r="C125" t="s">
        <v>212</v>
      </c>
      <c r="D125" s="1">
        <v>23948</v>
      </c>
      <c r="E125">
        <v>5</v>
      </c>
      <c r="F125" t="s">
        <v>7</v>
      </c>
    </row>
    <row r="126" spans="1:6" ht="12.75">
      <c r="A126" t="s">
        <v>2</v>
      </c>
      <c r="B126" t="s">
        <v>6</v>
      </c>
      <c r="C126" t="s">
        <v>212</v>
      </c>
      <c r="D126" s="1">
        <v>23948</v>
      </c>
      <c r="E126">
        <v>5</v>
      </c>
      <c r="F126" t="s">
        <v>7</v>
      </c>
    </row>
    <row r="127" spans="1:6" ht="12.75">
      <c r="A127" t="s">
        <v>2</v>
      </c>
      <c r="B127" t="s">
        <v>6</v>
      </c>
      <c r="C127" t="s">
        <v>212</v>
      </c>
      <c r="D127" s="1">
        <v>23948</v>
      </c>
      <c r="E127">
        <v>5</v>
      </c>
      <c r="F127" t="s">
        <v>7</v>
      </c>
    </row>
    <row r="128" spans="1:6" ht="12.75">
      <c r="A128" t="s">
        <v>2</v>
      </c>
      <c r="B128" t="s">
        <v>6</v>
      </c>
      <c r="C128" t="s">
        <v>55</v>
      </c>
      <c r="D128" s="1">
        <v>23965</v>
      </c>
      <c r="E128">
        <v>3</v>
      </c>
      <c r="F128" t="s">
        <v>7</v>
      </c>
    </row>
    <row r="129" spans="1:6" ht="12.75">
      <c r="A129" t="s">
        <v>2</v>
      </c>
      <c r="B129" t="s">
        <v>6</v>
      </c>
      <c r="C129" t="s">
        <v>56</v>
      </c>
      <c r="D129" s="1">
        <v>23966</v>
      </c>
      <c r="E129">
        <v>3</v>
      </c>
      <c r="F129" t="s">
        <v>57</v>
      </c>
    </row>
    <row r="130" spans="1:6" ht="12.75">
      <c r="A130" t="s">
        <v>2</v>
      </c>
      <c r="B130" t="s">
        <v>6</v>
      </c>
      <c r="C130" t="s">
        <v>56</v>
      </c>
      <c r="D130" s="1">
        <v>23966</v>
      </c>
      <c r="E130">
        <v>3</v>
      </c>
      <c r="F130" t="s">
        <v>57</v>
      </c>
    </row>
    <row r="131" spans="1:6" ht="12.75">
      <c r="A131" t="s">
        <v>2</v>
      </c>
      <c r="B131" t="s">
        <v>6</v>
      </c>
      <c r="C131" t="s">
        <v>52</v>
      </c>
      <c r="D131" s="1">
        <v>25071</v>
      </c>
      <c r="E131">
        <v>1</v>
      </c>
      <c r="F131" t="s">
        <v>7</v>
      </c>
    </row>
    <row r="132" spans="1:8" ht="12.75">
      <c r="A132" t="s">
        <v>2</v>
      </c>
      <c r="B132" t="s">
        <v>13</v>
      </c>
      <c r="C132" t="s">
        <v>14</v>
      </c>
      <c r="D132" s="1">
        <v>24634</v>
      </c>
      <c r="E132">
        <v>2</v>
      </c>
      <c r="F132" t="s">
        <v>7</v>
      </c>
      <c r="H132" t="s">
        <v>48</v>
      </c>
    </row>
    <row r="133" spans="1:8" ht="12.75">
      <c r="A133" t="s">
        <v>2</v>
      </c>
      <c r="B133" t="s">
        <v>13</v>
      </c>
      <c r="C133" t="s">
        <v>14</v>
      </c>
      <c r="D133" s="1">
        <v>24634</v>
      </c>
      <c r="E133">
        <v>2</v>
      </c>
      <c r="F133" t="s">
        <v>7</v>
      </c>
      <c r="H133" t="s">
        <v>58</v>
      </c>
    </row>
    <row r="134" spans="1:8" ht="12.75">
      <c r="A134" t="s">
        <v>2</v>
      </c>
      <c r="B134" t="s">
        <v>6</v>
      </c>
      <c r="C134" t="s">
        <v>14</v>
      </c>
      <c r="D134" s="1">
        <v>24634</v>
      </c>
      <c r="E134">
        <v>2</v>
      </c>
      <c r="F134" t="s">
        <v>7</v>
      </c>
      <c r="H134" t="s">
        <v>48</v>
      </c>
    </row>
    <row r="135" spans="1:6" ht="12.75">
      <c r="A135" t="s">
        <v>2</v>
      </c>
      <c r="B135" t="s">
        <v>6</v>
      </c>
      <c r="C135" t="s">
        <v>49</v>
      </c>
      <c r="D135" s="1">
        <v>24708</v>
      </c>
      <c r="E135">
        <v>1</v>
      </c>
      <c r="F135" t="s">
        <v>7</v>
      </c>
    </row>
    <row r="136" spans="1:6" ht="12.75">
      <c r="A136" t="s">
        <v>2</v>
      </c>
      <c r="B136" t="s">
        <v>6</v>
      </c>
      <c r="C136" t="s">
        <v>49</v>
      </c>
      <c r="D136" s="1">
        <v>24696</v>
      </c>
      <c r="E136">
        <v>3</v>
      </c>
      <c r="F136" t="s">
        <v>7</v>
      </c>
    </row>
    <row r="137" spans="1:6" ht="12.75">
      <c r="A137" t="s">
        <v>2</v>
      </c>
      <c r="B137" t="s">
        <v>6</v>
      </c>
      <c r="C137" t="s">
        <v>59</v>
      </c>
      <c r="D137" s="1">
        <v>25051</v>
      </c>
      <c r="E137">
        <v>1</v>
      </c>
      <c r="F137" t="s">
        <v>15</v>
      </c>
    </row>
    <row r="138" spans="1:6" ht="12.75">
      <c r="A138" t="s">
        <v>2</v>
      </c>
      <c r="B138" t="s">
        <v>6</v>
      </c>
      <c r="C138" t="s">
        <v>60</v>
      </c>
      <c r="D138" s="1">
        <v>26543</v>
      </c>
      <c r="E138">
        <v>1</v>
      </c>
      <c r="F138" t="s">
        <v>7</v>
      </c>
    </row>
    <row r="139" spans="1:6" ht="12.75">
      <c r="A139" t="s">
        <v>2</v>
      </c>
      <c r="B139" t="s">
        <v>6</v>
      </c>
      <c r="C139" t="s">
        <v>60</v>
      </c>
      <c r="D139" s="1">
        <v>26543</v>
      </c>
      <c r="E139">
        <v>1</v>
      </c>
      <c r="F139" t="s">
        <v>7</v>
      </c>
    </row>
    <row r="140" spans="1:6" ht="12.75">
      <c r="A140" t="s">
        <v>2</v>
      </c>
      <c r="B140" t="s">
        <v>6</v>
      </c>
      <c r="C140" t="s">
        <v>60</v>
      </c>
      <c r="D140" s="1">
        <v>26543</v>
      </c>
      <c r="E140">
        <v>1</v>
      </c>
      <c r="F140" t="s">
        <v>7</v>
      </c>
    </row>
    <row r="141" spans="1:6" ht="12.75">
      <c r="A141" t="s">
        <v>2</v>
      </c>
      <c r="B141" t="s">
        <v>6</v>
      </c>
      <c r="C141" t="s">
        <v>60</v>
      </c>
      <c r="D141" s="1">
        <v>26543</v>
      </c>
      <c r="E141">
        <v>1</v>
      </c>
      <c r="F141" t="s">
        <v>7</v>
      </c>
    </row>
    <row r="142" spans="1:7" ht="12.75">
      <c r="A142" t="s">
        <v>2</v>
      </c>
      <c r="B142" t="s">
        <v>6</v>
      </c>
      <c r="C142" t="s">
        <v>242</v>
      </c>
      <c r="D142" s="1">
        <v>37098</v>
      </c>
      <c r="F142" t="s">
        <v>122</v>
      </c>
      <c r="G142" t="s">
        <v>245</v>
      </c>
    </row>
    <row r="143" spans="1:6" ht="12.75">
      <c r="A143" t="s">
        <v>2</v>
      </c>
      <c r="B143" t="s">
        <v>6</v>
      </c>
      <c r="C143" t="s">
        <v>242</v>
      </c>
      <c r="D143" s="1">
        <v>37098</v>
      </c>
      <c r="F143" t="s">
        <v>122</v>
      </c>
    </row>
    <row r="144" spans="1:6" ht="12.75">
      <c r="A144" t="s">
        <v>2</v>
      </c>
      <c r="B144" t="s">
        <v>6</v>
      </c>
      <c r="C144" t="s">
        <v>243</v>
      </c>
      <c r="D144" s="1">
        <v>37107</v>
      </c>
      <c r="F144" t="s">
        <v>122</v>
      </c>
    </row>
    <row r="145" spans="1:6" ht="12.75">
      <c r="A145" t="s">
        <v>2</v>
      </c>
      <c r="B145" t="s">
        <v>6</v>
      </c>
      <c r="C145" t="s">
        <v>243</v>
      </c>
      <c r="D145" s="1">
        <v>37107</v>
      </c>
      <c r="F145" t="s">
        <v>122</v>
      </c>
    </row>
    <row r="146" spans="1:6" ht="12.75">
      <c r="A146" t="s">
        <v>2</v>
      </c>
      <c r="B146" t="s">
        <v>13</v>
      </c>
      <c r="C146" t="s">
        <v>243</v>
      </c>
      <c r="D146" s="1">
        <v>37107</v>
      </c>
      <c r="F146" t="s">
        <v>122</v>
      </c>
    </row>
    <row r="147" spans="1:6" ht="12.75">
      <c r="A147" t="s">
        <v>2</v>
      </c>
      <c r="B147" t="s">
        <v>13</v>
      </c>
      <c r="C147" t="s">
        <v>243</v>
      </c>
      <c r="D147" s="1">
        <v>37107</v>
      </c>
      <c r="F147" t="s">
        <v>122</v>
      </c>
    </row>
    <row r="148" spans="1:6" ht="12.75">
      <c r="A148" t="s">
        <v>2</v>
      </c>
      <c r="B148" t="s">
        <v>13</v>
      </c>
      <c r="C148" t="s">
        <v>244</v>
      </c>
      <c r="D148" s="1">
        <v>37098</v>
      </c>
      <c r="F148" t="s">
        <v>122</v>
      </c>
    </row>
    <row r="149" spans="1:7" ht="12.75">
      <c r="A149" t="s">
        <v>2</v>
      </c>
      <c r="B149" t="s">
        <v>6</v>
      </c>
      <c r="C149" t="s">
        <v>121</v>
      </c>
      <c r="D149" s="1">
        <v>37088</v>
      </c>
      <c r="F149" t="s">
        <v>122</v>
      </c>
      <c r="G149" t="s">
        <v>238</v>
      </c>
    </row>
    <row r="150" spans="1:7" ht="12.75">
      <c r="A150" t="s">
        <v>2</v>
      </c>
      <c r="B150" t="s">
        <v>6</v>
      </c>
      <c r="C150" t="s">
        <v>121</v>
      </c>
      <c r="D150" s="1">
        <v>37088</v>
      </c>
      <c r="F150" t="s">
        <v>122</v>
      </c>
      <c r="G150" t="s">
        <v>247</v>
      </c>
    </row>
    <row r="151" spans="1:7" ht="12.75">
      <c r="A151" t="s">
        <v>2</v>
      </c>
      <c r="B151" t="s">
        <v>6</v>
      </c>
      <c r="C151" t="s">
        <v>121</v>
      </c>
      <c r="D151" s="1">
        <v>37088</v>
      </c>
      <c r="F151" t="s">
        <v>122</v>
      </c>
      <c r="G151" t="s">
        <v>248</v>
      </c>
    </row>
    <row r="152" spans="1:7" ht="12.75">
      <c r="A152" t="s">
        <v>2</v>
      </c>
      <c r="B152" t="s">
        <v>6</v>
      </c>
      <c r="C152" t="s">
        <v>121</v>
      </c>
      <c r="D152" s="1">
        <v>37098</v>
      </c>
      <c r="F152" t="s">
        <v>122</v>
      </c>
      <c r="G152" t="s">
        <v>248</v>
      </c>
    </row>
    <row r="153" spans="1:7" ht="12.75">
      <c r="A153" t="s">
        <v>2</v>
      </c>
      <c r="B153" t="s">
        <v>6</v>
      </c>
      <c r="C153" t="s">
        <v>121</v>
      </c>
      <c r="D153" s="1">
        <v>37107</v>
      </c>
      <c r="F153" t="s">
        <v>122</v>
      </c>
      <c r="G153" t="s">
        <v>249</v>
      </c>
    </row>
    <row r="154" spans="1:7" ht="12.75">
      <c r="A154" t="s">
        <v>2</v>
      </c>
      <c r="B154" t="s">
        <v>13</v>
      </c>
      <c r="C154" t="s">
        <v>121</v>
      </c>
      <c r="D154" s="1">
        <v>37088</v>
      </c>
      <c r="F154" t="s">
        <v>122</v>
      </c>
      <c r="G154" t="s">
        <v>246</v>
      </c>
    </row>
    <row r="155" spans="1:7" ht="12.75">
      <c r="A155" t="s">
        <v>2</v>
      </c>
      <c r="B155" t="s">
        <v>13</v>
      </c>
      <c r="C155" t="s">
        <v>121</v>
      </c>
      <c r="D155" s="1">
        <v>37088</v>
      </c>
      <c r="F155" t="s">
        <v>122</v>
      </c>
      <c r="G155" t="s">
        <v>250</v>
      </c>
    </row>
    <row r="156" spans="1:7" ht="12.75">
      <c r="A156" t="s">
        <v>2</v>
      </c>
      <c r="B156" t="s">
        <v>13</v>
      </c>
      <c r="C156" t="s">
        <v>121</v>
      </c>
      <c r="D156" s="1">
        <v>37088</v>
      </c>
      <c r="F156" t="s">
        <v>122</v>
      </c>
      <c r="G156" t="s">
        <v>251</v>
      </c>
    </row>
    <row r="157" spans="1:7" ht="12.75">
      <c r="A157" t="s">
        <v>2</v>
      </c>
      <c r="B157" t="s">
        <v>13</v>
      </c>
      <c r="C157" t="s">
        <v>121</v>
      </c>
      <c r="D157" s="1">
        <v>37088</v>
      </c>
      <c r="F157" t="s">
        <v>122</v>
      </c>
      <c r="G157" t="s">
        <v>252</v>
      </c>
    </row>
    <row r="158" spans="1:7" ht="12.75">
      <c r="A158" t="s">
        <v>2</v>
      </c>
      <c r="B158" t="s">
        <v>13</v>
      </c>
      <c r="C158" t="s">
        <v>121</v>
      </c>
      <c r="D158" s="1">
        <v>37098</v>
      </c>
      <c r="F158" t="s">
        <v>122</v>
      </c>
      <c r="G158" t="s">
        <v>253</v>
      </c>
    </row>
  </sheetData>
  <printOptions gridLines="1"/>
  <pageMargins left="0.45" right="0.25" top="1" bottom="1.34" header="0.5" footer="0.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6"/>
  <sheetViews>
    <sheetView workbookViewId="0" topLeftCell="A1">
      <selection activeCell="A75" sqref="A75"/>
    </sheetView>
  </sheetViews>
  <sheetFormatPr defaultColWidth="9.140625" defaultRowHeight="12.75"/>
  <cols>
    <col min="1" max="1" width="9.57421875" style="0" customWidth="1"/>
    <col min="2" max="2" width="4.28125" style="0" customWidth="1"/>
    <col min="3" max="3" width="21.421875" style="0" customWidth="1"/>
    <col min="4" max="4" width="10.8515625" style="0" customWidth="1"/>
    <col min="5" max="5" width="4.140625" style="0" customWidth="1"/>
    <col min="6" max="6" width="11.8515625" style="0" customWidth="1"/>
    <col min="7" max="7" width="9.8515625" style="0" customWidth="1"/>
    <col min="8" max="8" width="9.140625" style="3" customWidth="1"/>
    <col min="9" max="9" width="8.421875" style="3" customWidth="1"/>
    <col min="10" max="10" width="7.00390625" style="3" customWidth="1"/>
    <col min="11" max="13" width="9.140625" style="3" customWidth="1"/>
    <col min="14" max="14" width="9.8515625" style="0" customWidth="1"/>
  </cols>
  <sheetData>
    <row r="1" ht="12.75">
      <c r="A1" t="s">
        <v>0</v>
      </c>
    </row>
    <row r="2" ht="12.75">
      <c r="B2" t="s">
        <v>3</v>
      </c>
    </row>
    <row r="3" ht="12.75">
      <c r="B3" t="s">
        <v>100</v>
      </c>
    </row>
    <row r="4" ht="12.75">
      <c r="B4" t="s">
        <v>5</v>
      </c>
    </row>
    <row r="6" spans="1:13" ht="12.75">
      <c r="A6" t="s">
        <v>1</v>
      </c>
      <c r="B6" t="s">
        <v>25</v>
      </c>
      <c r="C6" t="s">
        <v>24</v>
      </c>
      <c r="D6" t="s">
        <v>23</v>
      </c>
      <c r="F6" t="s">
        <v>22</v>
      </c>
      <c r="G6" t="s">
        <v>95</v>
      </c>
      <c r="H6" s="3" t="s">
        <v>96</v>
      </c>
      <c r="I6" s="3" t="s">
        <v>98</v>
      </c>
      <c r="K6" s="3" t="s">
        <v>101</v>
      </c>
      <c r="L6" s="3" t="s">
        <v>103</v>
      </c>
      <c r="M6" s="3" t="s">
        <v>105</v>
      </c>
    </row>
    <row r="7" spans="7:13" ht="12.75">
      <c r="G7" t="s">
        <v>21</v>
      </c>
      <c r="H7" s="3" t="s">
        <v>99</v>
      </c>
      <c r="I7" s="3" t="s">
        <v>97</v>
      </c>
      <c r="J7" s="3" t="s">
        <v>99</v>
      </c>
      <c r="K7" s="3" t="s">
        <v>102</v>
      </c>
      <c r="L7" s="3" t="s">
        <v>104</v>
      </c>
      <c r="M7" s="3" t="s">
        <v>106</v>
      </c>
    </row>
    <row r="9" spans="1:12" ht="12.75">
      <c r="A9" t="s">
        <v>94</v>
      </c>
      <c r="B9" t="s">
        <v>6</v>
      </c>
      <c r="C9" t="s">
        <v>16</v>
      </c>
      <c r="D9" s="1">
        <v>21352</v>
      </c>
      <c r="E9">
        <v>4</v>
      </c>
      <c r="F9" t="s">
        <v>7</v>
      </c>
      <c r="G9" s="2" t="s">
        <v>66</v>
      </c>
      <c r="H9" s="3">
        <v>5.7</v>
      </c>
      <c r="I9" s="4">
        <v>8.9</v>
      </c>
      <c r="J9" s="5" t="s">
        <v>123</v>
      </c>
      <c r="K9" s="5" t="s">
        <v>118</v>
      </c>
      <c r="L9" s="3" t="s">
        <v>124</v>
      </c>
    </row>
    <row r="10" spans="1:12" ht="12.75">
      <c r="A10" t="s">
        <v>94</v>
      </c>
      <c r="B10" t="s">
        <v>6</v>
      </c>
      <c r="C10" t="s">
        <v>16</v>
      </c>
      <c r="D10" s="1">
        <v>22810</v>
      </c>
      <c r="E10">
        <v>1</v>
      </c>
      <c r="F10" t="s">
        <v>7</v>
      </c>
      <c r="G10" s="2" t="s">
        <v>17</v>
      </c>
      <c r="H10" s="3">
        <v>5</v>
      </c>
      <c r="I10" s="4">
        <v>8.9</v>
      </c>
      <c r="J10" s="3">
        <v>27.5</v>
      </c>
      <c r="K10" s="3">
        <f>J10/I10</f>
        <v>3.089887640449438</v>
      </c>
      <c r="L10" s="3">
        <v>5.2</v>
      </c>
    </row>
    <row r="11" spans="1:12" ht="12.75">
      <c r="A11" t="s">
        <v>94</v>
      </c>
      <c r="B11" t="s">
        <v>6</v>
      </c>
      <c r="C11" t="s">
        <v>19</v>
      </c>
      <c r="D11" s="1">
        <v>22811</v>
      </c>
      <c r="E11">
        <v>2</v>
      </c>
      <c r="F11" t="s">
        <v>20</v>
      </c>
      <c r="G11" s="2" t="s">
        <v>61</v>
      </c>
      <c r="H11" s="3">
        <v>5.3</v>
      </c>
      <c r="I11" s="4">
        <v>8.3</v>
      </c>
      <c r="J11" s="3">
        <v>30.9</v>
      </c>
      <c r="K11" s="3">
        <f aca="true" t="shared" si="0" ref="K11:K24">J11/I11</f>
        <v>3.72289156626506</v>
      </c>
      <c r="L11" s="3">
        <v>5.7</v>
      </c>
    </row>
    <row r="12" spans="1:12" ht="12.75">
      <c r="A12" t="s">
        <v>94</v>
      </c>
      <c r="B12" t="s">
        <v>6</v>
      </c>
      <c r="C12" t="s">
        <v>19</v>
      </c>
      <c r="D12" s="1">
        <v>22811</v>
      </c>
      <c r="E12">
        <v>2</v>
      </c>
      <c r="F12" t="s">
        <v>20</v>
      </c>
      <c r="G12" s="2" t="s">
        <v>62</v>
      </c>
      <c r="H12" s="3">
        <v>5.5</v>
      </c>
      <c r="I12" s="4">
        <v>9.7</v>
      </c>
      <c r="J12" s="3">
        <v>30.7</v>
      </c>
      <c r="K12" s="3">
        <f t="shared" si="0"/>
        <v>3.1649484536082477</v>
      </c>
      <c r="L12" s="3">
        <v>5.5</v>
      </c>
    </row>
    <row r="13" spans="1:12" ht="12.75">
      <c r="A13" t="s">
        <v>94</v>
      </c>
      <c r="B13" t="s">
        <v>6</v>
      </c>
      <c r="C13" t="s">
        <v>19</v>
      </c>
      <c r="D13" s="1">
        <v>22811</v>
      </c>
      <c r="E13">
        <v>2</v>
      </c>
      <c r="F13" t="s">
        <v>20</v>
      </c>
      <c r="G13" s="2" t="s">
        <v>65</v>
      </c>
      <c r="H13" s="3">
        <v>5.3</v>
      </c>
      <c r="I13" s="4">
        <v>9</v>
      </c>
      <c r="J13" s="3">
        <v>27.9</v>
      </c>
      <c r="K13" s="3">
        <f t="shared" si="0"/>
        <v>3.0999999999999996</v>
      </c>
      <c r="L13" s="3" t="s">
        <v>124</v>
      </c>
    </row>
    <row r="14" spans="1:12" ht="12.75">
      <c r="A14" t="s">
        <v>94</v>
      </c>
      <c r="B14" t="s">
        <v>6</v>
      </c>
      <c r="C14" t="s">
        <v>19</v>
      </c>
      <c r="D14" s="1">
        <v>22811</v>
      </c>
      <c r="E14">
        <v>2</v>
      </c>
      <c r="F14" t="s">
        <v>20</v>
      </c>
      <c r="G14" s="2" t="s">
        <v>67</v>
      </c>
      <c r="H14" s="3">
        <v>5.7</v>
      </c>
      <c r="I14" s="4">
        <v>10</v>
      </c>
      <c r="J14" s="3">
        <v>31.7</v>
      </c>
      <c r="K14" s="3">
        <f t="shared" si="0"/>
        <v>3.17</v>
      </c>
      <c r="L14" s="3" t="s">
        <v>124</v>
      </c>
    </row>
    <row r="15" spans="1:12" ht="12.75">
      <c r="A15" t="s">
        <v>94</v>
      </c>
      <c r="B15" t="s">
        <v>6</v>
      </c>
      <c r="C15" t="s">
        <v>9</v>
      </c>
      <c r="D15" s="1">
        <v>23961</v>
      </c>
      <c r="E15">
        <v>2</v>
      </c>
      <c r="F15" t="s">
        <v>7</v>
      </c>
      <c r="G15" s="2" t="s">
        <v>64</v>
      </c>
      <c r="H15" s="3">
        <v>5.2</v>
      </c>
      <c r="I15" s="4">
        <v>8.6</v>
      </c>
      <c r="J15" s="3">
        <v>25</v>
      </c>
      <c r="K15" s="3">
        <f t="shared" si="0"/>
        <v>2.906976744186047</v>
      </c>
      <c r="L15" s="3">
        <v>4.2</v>
      </c>
    </row>
    <row r="16" spans="1:12" ht="12.75">
      <c r="A16" t="s">
        <v>94</v>
      </c>
      <c r="B16" t="s">
        <v>6</v>
      </c>
      <c r="C16" t="s">
        <v>14</v>
      </c>
      <c r="D16" s="1">
        <v>24634</v>
      </c>
      <c r="E16">
        <v>1</v>
      </c>
      <c r="F16" t="s">
        <v>7</v>
      </c>
      <c r="G16" s="2" t="s">
        <v>63</v>
      </c>
      <c r="H16" s="3">
        <v>5.5</v>
      </c>
      <c r="I16" s="4">
        <v>8.6</v>
      </c>
      <c r="J16" s="3">
        <v>24.2</v>
      </c>
      <c r="K16" s="3">
        <f t="shared" si="0"/>
        <v>2.813953488372093</v>
      </c>
      <c r="L16" s="3">
        <v>4</v>
      </c>
    </row>
    <row r="17" spans="1:12" ht="12.75">
      <c r="A17" t="s">
        <v>94</v>
      </c>
      <c r="B17" t="s">
        <v>6</v>
      </c>
      <c r="C17" t="s">
        <v>8</v>
      </c>
      <c r="D17" s="1">
        <v>24332</v>
      </c>
      <c r="E17">
        <v>1</v>
      </c>
      <c r="F17" t="s">
        <v>7</v>
      </c>
      <c r="G17" t="s">
        <v>110</v>
      </c>
      <c r="H17" s="3">
        <v>5.1</v>
      </c>
      <c r="I17" s="4">
        <v>8.9</v>
      </c>
      <c r="J17" s="3">
        <v>26.6</v>
      </c>
      <c r="K17" s="3">
        <f t="shared" si="0"/>
        <v>2.9887640449438204</v>
      </c>
      <c r="L17" s="3">
        <v>4.1</v>
      </c>
    </row>
    <row r="18" spans="1:12" ht="12.75">
      <c r="A18" t="s">
        <v>94</v>
      </c>
      <c r="B18" t="s">
        <v>6</v>
      </c>
      <c r="C18" t="s">
        <v>8</v>
      </c>
      <c r="D18" s="1">
        <v>24332</v>
      </c>
      <c r="E18">
        <v>1</v>
      </c>
      <c r="F18" t="s">
        <v>7</v>
      </c>
      <c r="G18">
        <v>1</v>
      </c>
      <c r="H18" s="3">
        <v>4.8</v>
      </c>
      <c r="I18" s="4">
        <v>8.3</v>
      </c>
      <c r="J18" s="3">
        <v>24.9</v>
      </c>
      <c r="K18" s="3">
        <f t="shared" si="0"/>
        <v>2.9999999999999996</v>
      </c>
      <c r="L18" s="3">
        <v>4.1</v>
      </c>
    </row>
    <row r="19" spans="1:12" ht="12.75">
      <c r="A19" t="s">
        <v>94</v>
      </c>
      <c r="B19" t="s">
        <v>6</v>
      </c>
      <c r="C19" t="s">
        <v>8</v>
      </c>
      <c r="D19" s="1">
        <v>24332</v>
      </c>
      <c r="E19">
        <v>1</v>
      </c>
      <c r="F19" t="s">
        <v>7</v>
      </c>
      <c r="G19">
        <v>2</v>
      </c>
      <c r="H19" s="3">
        <v>5</v>
      </c>
      <c r="I19" s="4">
        <v>7.5</v>
      </c>
      <c r="J19" s="3">
        <v>25.6</v>
      </c>
      <c r="K19" s="3">
        <f t="shared" si="0"/>
        <v>3.4133333333333336</v>
      </c>
      <c r="L19" s="3">
        <v>3</v>
      </c>
    </row>
    <row r="20" spans="1:12" ht="12.75">
      <c r="A20" t="s">
        <v>94</v>
      </c>
      <c r="B20" t="s">
        <v>6</v>
      </c>
      <c r="C20" t="s">
        <v>8</v>
      </c>
      <c r="D20" s="1">
        <v>24332</v>
      </c>
      <c r="E20">
        <v>1</v>
      </c>
      <c r="F20" t="s">
        <v>7</v>
      </c>
      <c r="G20">
        <v>3</v>
      </c>
      <c r="H20" s="3">
        <v>4.8</v>
      </c>
      <c r="I20" s="4">
        <v>7.5</v>
      </c>
      <c r="J20" s="3">
        <v>24.2</v>
      </c>
      <c r="K20" s="3">
        <f t="shared" si="0"/>
        <v>3.2266666666666666</v>
      </c>
      <c r="L20" s="3">
        <v>3.7</v>
      </c>
    </row>
    <row r="21" spans="1:12" ht="12.75">
      <c r="A21" t="s">
        <v>94</v>
      </c>
      <c r="B21" t="s">
        <v>6</v>
      </c>
      <c r="C21" t="s">
        <v>8</v>
      </c>
      <c r="D21" s="1">
        <v>24332</v>
      </c>
      <c r="E21">
        <v>1</v>
      </c>
      <c r="F21" t="s">
        <v>7</v>
      </c>
      <c r="G21">
        <v>4</v>
      </c>
      <c r="H21" s="3">
        <v>4.7</v>
      </c>
      <c r="I21" s="4">
        <v>8</v>
      </c>
      <c r="J21" s="3">
        <v>21.5</v>
      </c>
      <c r="K21" s="3">
        <f t="shared" si="0"/>
        <v>2.6875</v>
      </c>
      <c r="L21" s="3">
        <v>4.3</v>
      </c>
    </row>
    <row r="22" spans="1:12" ht="12.75">
      <c r="A22" t="s">
        <v>94</v>
      </c>
      <c r="B22" t="s">
        <v>6</v>
      </c>
      <c r="C22" t="s">
        <v>8</v>
      </c>
      <c r="D22" s="1">
        <v>24332</v>
      </c>
      <c r="E22">
        <v>1</v>
      </c>
      <c r="F22" t="s">
        <v>7</v>
      </c>
      <c r="G22">
        <v>5</v>
      </c>
      <c r="H22" s="3">
        <v>4.6</v>
      </c>
      <c r="I22" s="4">
        <v>7.8</v>
      </c>
      <c r="J22" s="3">
        <v>24.2</v>
      </c>
      <c r="K22" s="3">
        <f t="shared" si="0"/>
        <v>3.1025641025641026</v>
      </c>
      <c r="L22" s="3">
        <v>3.8</v>
      </c>
    </row>
    <row r="23" spans="1:12" ht="12.75">
      <c r="A23" t="s">
        <v>94</v>
      </c>
      <c r="B23" t="s">
        <v>6</v>
      </c>
      <c r="C23" t="s">
        <v>9</v>
      </c>
      <c r="D23" s="1">
        <v>23961</v>
      </c>
      <c r="E23">
        <v>2</v>
      </c>
      <c r="F23" t="s">
        <v>7</v>
      </c>
      <c r="H23" s="3">
        <v>5.5</v>
      </c>
      <c r="I23" s="4">
        <v>8.9</v>
      </c>
      <c r="J23" s="3">
        <v>27.6</v>
      </c>
      <c r="K23" s="3">
        <f t="shared" si="0"/>
        <v>3.101123595505618</v>
      </c>
      <c r="L23" s="3">
        <v>4.3</v>
      </c>
    </row>
    <row r="24" spans="1:12" ht="12.75">
      <c r="A24" t="s">
        <v>94</v>
      </c>
      <c r="B24" t="s">
        <v>6</v>
      </c>
      <c r="C24" t="s">
        <v>9</v>
      </c>
      <c r="D24" s="1">
        <v>23961</v>
      </c>
      <c r="E24">
        <v>2</v>
      </c>
      <c r="F24" t="s">
        <v>7</v>
      </c>
      <c r="G24" s="2" t="s">
        <v>111</v>
      </c>
      <c r="H24" s="3">
        <v>4.5</v>
      </c>
      <c r="I24" s="4">
        <v>8.7</v>
      </c>
      <c r="J24" s="3">
        <v>25.5</v>
      </c>
      <c r="K24" s="3">
        <f t="shared" si="0"/>
        <v>2.931034482758621</v>
      </c>
      <c r="L24" s="3">
        <v>4.7</v>
      </c>
    </row>
    <row r="25" spans="1:12" ht="12.75">
      <c r="A25" t="s">
        <v>94</v>
      </c>
      <c r="B25" t="s">
        <v>6</v>
      </c>
      <c r="C25" t="s">
        <v>11</v>
      </c>
      <c r="D25" s="1">
        <v>25039</v>
      </c>
      <c r="E25">
        <v>4</v>
      </c>
      <c r="F25" t="s">
        <v>15</v>
      </c>
      <c r="H25" s="3">
        <v>5.2</v>
      </c>
      <c r="I25" s="4">
        <v>8.4</v>
      </c>
      <c r="J25" s="3">
        <v>25</v>
      </c>
      <c r="K25" s="3">
        <f aca="true" t="shared" si="1" ref="K25:K33">J25/I25</f>
        <v>2.9761904761904763</v>
      </c>
      <c r="L25" s="3">
        <v>3.6</v>
      </c>
    </row>
    <row r="26" spans="1:12" ht="12.75">
      <c r="A26" t="s">
        <v>94</v>
      </c>
      <c r="B26" t="s">
        <v>6</v>
      </c>
      <c r="C26" t="s">
        <v>12</v>
      </c>
      <c r="D26" s="1">
        <v>25039</v>
      </c>
      <c r="E26">
        <v>3</v>
      </c>
      <c r="F26" t="s">
        <v>15</v>
      </c>
      <c r="H26" s="3">
        <v>5.4</v>
      </c>
      <c r="I26" s="4">
        <v>8.7</v>
      </c>
      <c r="J26" s="3">
        <v>27.1</v>
      </c>
      <c r="K26" s="3">
        <f t="shared" si="1"/>
        <v>3.1149425287356327</v>
      </c>
      <c r="L26" s="3">
        <v>4.2</v>
      </c>
    </row>
    <row r="27" spans="1:12" ht="12.75">
      <c r="A27" t="s">
        <v>94</v>
      </c>
      <c r="B27" t="s">
        <v>13</v>
      </c>
      <c r="C27" t="s">
        <v>14</v>
      </c>
      <c r="D27" s="1">
        <v>24634</v>
      </c>
      <c r="E27">
        <v>1</v>
      </c>
      <c r="F27" t="s">
        <v>7</v>
      </c>
      <c r="H27" s="3">
        <v>5.9</v>
      </c>
      <c r="I27" s="4">
        <v>8.4</v>
      </c>
      <c r="J27" s="3">
        <v>26.7</v>
      </c>
      <c r="K27" s="3">
        <f t="shared" si="1"/>
        <v>3.1785714285714284</v>
      </c>
      <c r="L27" s="3">
        <v>2.5</v>
      </c>
    </row>
    <row r="28" spans="1:12" ht="12.75">
      <c r="A28" t="s">
        <v>94</v>
      </c>
      <c r="B28" t="s">
        <v>13</v>
      </c>
      <c r="C28" t="s">
        <v>121</v>
      </c>
      <c r="D28" s="1">
        <v>37102</v>
      </c>
      <c r="F28" t="s">
        <v>122</v>
      </c>
      <c r="H28" s="3">
        <v>6.2</v>
      </c>
      <c r="I28" s="4">
        <v>8.7</v>
      </c>
      <c r="J28" s="3">
        <v>25.9</v>
      </c>
      <c r="K28" s="3">
        <f t="shared" si="1"/>
        <v>2.977011494252874</v>
      </c>
      <c r="L28" s="3">
        <v>2.1</v>
      </c>
    </row>
    <row r="29" spans="1:12" ht="12.75">
      <c r="A29" t="s">
        <v>94</v>
      </c>
      <c r="B29" t="s">
        <v>6</v>
      </c>
      <c r="C29" t="s">
        <v>19</v>
      </c>
      <c r="D29" s="1">
        <v>22811</v>
      </c>
      <c r="E29">
        <v>2</v>
      </c>
      <c r="F29" t="s">
        <v>20</v>
      </c>
      <c r="H29" s="3">
        <v>5.6</v>
      </c>
      <c r="I29" s="3">
        <v>8.6</v>
      </c>
      <c r="J29" s="3">
        <v>28.8</v>
      </c>
      <c r="K29" s="3">
        <f t="shared" si="1"/>
        <v>3.3488372093023258</v>
      </c>
      <c r="L29" s="3">
        <v>5.2</v>
      </c>
    </row>
    <row r="30" spans="1:12" ht="12.75">
      <c r="A30" t="s">
        <v>94</v>
      </c>
      <c r="B30" t="s">
        <v>6</v>
      </c>
      <c r="C30" t="s">
        <v>19</v>
      </c>
      <c r="D30" s="1">
        <v>22811</v>
      </c>
      <c r="E30">
        <v>2</v>
      </c>
      <c r="F30" t="s">
        <v>20</v>
      </c>
      <c r="G30" s="2" t="s">
        <v>120</v>
      </c>
      <c r="H30" s="3">
        <v>5.5</v>
      </c>
      <c r="I30" s="3">
        <v>9.2</v>
      </c>
      <c r="J30" s="3">
        <v>31</v>
      </c>
      <c r="K30" s="3">
        <f t="shared" si="1"/>
        <v>3.3695652173913047</v>
      </c>
      <c r="L30" s="3">
        <v>5.8</v>
      </c>
    </row>
    <row r="31" spans="1:12" ht="12.75">
      <c r="A31" t="s">
        <v>94</v>
      </c>
      <c r="B31" t="s">
        <v>6</v>
      </c>
      <c r="C31" t="s">
        <v>16</v>
      </c>
      <c r="D31" s="1">
        <v>21352</v>
      </c>
      <c r="E31">
        <v>4</v>
      </c>
      <c r="F31" t="s">
        <v>7</v>
      </c>
      <c r="G31" t="s">
        <v>26</v>
      </c>
      <c r="H31" s="3">
        <v>5.8</v>
      </c>
      <c r="I31" s="3">
        <v>9.6</v>
      </c>
      <c r="J31" s="3">
        <v>30</v>
      </c>
      <c r="K31" s="3">
        <f t="shared" si="1"/>
        <v>3.125</v>
      </c>
      <c r="L31" s="3">
        <v>4.6</v>
      </c>
    </row>
    <row r="32" spans="1:12" ht="12.75">
      <c r="A32" t="s">
        <v>94</v>
      </c>
      <c r="B32" t="s">
        <v>6</v>
      </c>
      <c r="C32" t="s">
        <v>16</v>
      </c>
      <c r="D32" s="1">
        <v>21353</v>
      </c>
      <c r="E32">
        <v>3</v>
      </c>
      <c r="F32" t="s">
        <v>7</v>
      </c>
      <c r="H32" s="3">
        <v>5.7</v>
      </c>
      <c r="I32" s="3">
        <v>8.7</v>
      </c>
      <c r="J32" s="3">
        <v>30</v>
      </c>
      <c r="K32" s="3">
        <f t="shared" si="1"/>
        <v>3.4482758620689657</v>
      </c>
      <c r="L32" s="3">
        <v>4.6</v>
      </c>
    </row>
    <row r="33" spans="1:12" ht="12.75">
      <c r="A33" t="s">
        <v>94</v>
      </c>
      <c r="B33" t="s">
        <v>6</v>
      </c>
      <c r="C33" t="s">
        <v>16</v>
      </c>
      <c r="D33" s="1">
        <v>21353</v>
      </c>
      <c r="E33">
        <v>3</v>
      </c>
      <c r="F33" t="s">
        <v>7</v>
      </c>
      <c r="H33" s="3">
        <v>5.8</v>
      </c>
      <c r="I33" s="3">
        <v>9.8</v>
      </c>
      <c r="J33" s="3">
        <v>32.3</v>
      </c>
      <c r="K33" s="3">
        <f t="shared" si="1"/>
        <v>3.295918367346938</v>
      </c>
      <c r="L33" s="3">
        <v>5.1</v>
      </c>
    </row>
    <row r="35" spans="1:14" ht="12.75">
      <c r="A35" t="s">
        <v>94</v>
      </c>
      <c r="B35" t="s">
        <v>6</v>
      </c>
      <c r="C35" t="s">
        <v>16</v>
      </c>
      <c r="D35" s="1">
        <v>21352</v>
      </c>
      <c r="E35">
        <v>4</v>
      </c>
      <c r="F35" t="s">
        <v>7</v>
      </c>
      <c r="G35" s="2" t="s">
        <v>18</v>
      </c>
      <c r="H35" s="3">
        <v>6</v>
      </c>
      <c r="I35" s="3">
        <v>9.7</v>
      </c>
      <c r="J35" s="3">
        <v>31</v>
      </c>
      <c r="K35" s="3">
        <f>J35/I35</f>
        <v>3.195876288659794</v>
      </c>
      <c r="L35" s="3">
        <v>4.7</v>
      </c>
      <c r="N35" t="s">
        <v>112</v>
      </c>
    </row>
    <row r="36" spans="1:14" ht="12.75">
      <c r="A36" t="s">
        <v>94</v>
      </c>
      <c r="B36" t="s">
        <v>13</v>
      </c>
      <c r="C36" t="s">
        <v>19</v>
      </c>
      <c r="D36" s="1">
        <v>22811</v>
      </c>
      <c r="E36">
        <v>2</v>
      </c>
      <c r="F36" t="s">
        <v>20</v>
      </c>
      <c r="H36" s="3">
        <v>5.9</v>
      </c>
      <c r="I36" s="3">
        <v>8.4</v>
      </c>
      <c r="J36" s="3">
        <v>27.5</v>
      </c>
      <c r="K36" s="3">
        <f>J36/I36</f>
        <v>3.2738095238095237</v>
      </c>
      <c r="L36" s="5" t="s">
        <v>119</v>
      </c>
      <c r="N36" t="s">
        <v>113</v>
      </c>
    </row>
    <row r="43" spans="8:12" ht="12.75">
      <c r="H43" s="3" t="s">
        <v>96</v>
      </c>
      <c r="I43" s="3" t="s">
        <v>98</v>
      </c>
      <c r="K43" s="3" t="s">
        <v>101</v>
      </c>
      <c r="L43" s="3" t="s">
        <v>103</v>
      </c>
    </row>
    <row r="44" spans="8:12" ht="12.75">
      <c r="H44" s="3" t="s">
        <v>99</v>
      </c>
      <c r="I44" s="3" t="s">
        <v>97</v>
      </c>
      <c r="J44" s="3" t="s">
        <v>99</v>
      </c>
      <c r="K44" s="3" t="s">
        <v>102</v>
      </c>
      <c r="L44" s="3" t="s">
        <v>104</v>
      </c>
    </row>
    <row r="45" spans="1:12" ht="12.75">
      <c r="A45" t="s">
        <v>94</v>
      </c>
      <c r="B45" t="s">
        <v>6</v>
      </c>
      <c r="C45" t="s">
        <v>121</v>
      </c>
      <c r="D45" s="1">
        <v>37096</v>
      </c>
      <c r="F45" t="s">
        <v>122</v>
      </c>
      <c r="G45" t="s">
        <v>239</v>
      </c>
      <c r="H45" s="3">
        <v>5.2</v>
      </c>
      <c r="I45" s="3">
        <v>8.7</v>
      </c>
      <c r="J45" s="3">
        <v>26.1</v>
      </c>
      <c r="K45" s="3">
        <f aca="true" t="shared" si="2" ref="K45:K54">J45/I45</f>
        <v>3.0000000000000004</v>
      </c>
      <c r="L45" s="3">
        <v>3.8</v>
      </c>
    </row>
    <row r="46" spans="1:12" ht="12.75">
      <c r="A46" t="s">
        <v>94</v>
      </c>
      <c r="B46" t="s">
        <v>6</v>
      </c>
      <c r="C46" t="s">
        <v>121</v>
      </c>
      <c r="D46" s="1">
        <v>37096</v>
      </c>
      <c r="F46" t="s">
        <v>122</v>
      </c>
      <c r="G46" t="s">
        <v>254</v>
      </c>
      <c r="H46" s="3">
        <v>5.3</v>
      </c>
      <c r="I46" s="3">
        <v>8.9</v>
      </c>
      <c r="J46" s="3">
        <v>26.4</v>
      </c>
      <c r="K46" s="3">
        <f t="shared" si="2"/>
        <v>2.9662921348314604</v>
      </c>
      <c r="L46" s="3">
        <v>4.5</v>
      </c>
    </row>
    <row r="47" spans="1:13" ht="12.75">
      <c r="A47" t="s">
        <v>94</v>
      </c>
      <c r="B47" t="s">
        <v>6</v>
      </c>
      <c r="C47" t="s">
        <v>121</v>
      </c>
      <c r="D47" s="1">
        <v>37453</v>
      </c>
      <c r="F47" t="s">
        <v>122</v>
      </c>
      <c r="G47" t="s">
        <v>255</v>
      </c>
      <c r="H47" s="3">
        <v>4.9</v>
      </c>
      <c r="J47" s="3">
        <v>24.4</v>
      </c>
      <c r="L47" s="3">
        <v>4.6</v>
      </c>
      <c r="M47" s="3" t="s">
        <v>263</v>
      </c>
    </row>
    <row r="48" spans="1:12" ht="12.75">
      <c r="A48" t="s">
        <v>94</v>
      </c>
      <c r="B48" t="s">
        <v>6</v>
      </c>
      <c r="C48" t="s">
        <v>121</v>
      </c>
      <c r="D48" s="1">
        <v>37096</v>
      </c>
      <c r="F48" t="s">
        <v>122</v>
      </c>
      <c r="G48" t="s">
        <v>256</v>
      </c>
      <c r="H48" s="3">
        <v>5.1</v>
      </c>
      <c r="I48" s="3">
        <v>8</v>
      </c>
      <c r="J48" s="3">
        <v>25.3</v>
      </c>
      <c r="K48" s="3">
        <f t="shared" si="2"/>
        <v>3.1625</v>
      </c>
      <c r="L48" s="3">
        <v>3.3</v>
      </c>
    </row>
    <row r="49" spans="1:12" ht="12.75">
      <c r="A49" t="s">
        <v>94</v>
      </c>
      <c r="B49" t="s">
        <v>6</v>
      </c>
      <c r="C49" t="s">
        <v>121</v>
      </c>
      <c r="D49" s="1">
        <v>37102</v>
      </c>
      <c r="F49" t="s">
        <v>122</v>
      </c>
      <c r="G49" t="s">
        <v>257</v>
      </c>
      <c r="H49" s="3">
        <v>5.1</v>
      </c>
      <c r="I49" s="3">
        <v>8.1</v>
      </c>
      <c r="J49" s="3">
        <v>26.3</v>
      </c>
      <c r="K49" s="3">
        <f t="shared" si="2"/>
        <v>3.246913580246914</v>
      </c>
      <c r="L49" s="3">
        <v>4.1</v>
      </c>
    </row>
    <row r="50" spans="1:12" ht="12.75">
      <c r="A50" t="s">
        <v>94</v>
      </c>
      <c r="B50" t="s">
        <v>13</v>
      </c>
      <c r="C50" t="s">
        <v>121</v>
      </c>
      <c r="D50" s="1">
        <v>37457</v>
      </c>
      <c r="F50" t="s">
        <v>122</v>
      </c>
      <c r="G50" t="s">
        <v>258</v>
      </c>
      <c r="H50" s="3">
        <v>6</v>
      </c>
      <c r="I50" s="3">
        <v>8.3</v>
      </c>
      <c r="J50" s="3">
        <v>25.4</v>
      </c>
      <c r="K50" s="3">
        <f t="shared" si="2"/>
        <v>3.060240963855421</v>
      </c>
      <c r="L50" s="3">
        <v>2.6</v>
      </c>
    </row>
    <row r="51" spans="1:12" ht="12.75">
      <c r="A51" t="s">
        <v>94</v>
      </c>
      <c r="B51" t="s">
        <v>13</v>
      </c>
      <c r="C51" t="s">
        <v>121</v>
      </c>
      <c r="D51" s="1">
        <v>37453</v>
      </c>
      <c r="F51" t="s">
        <v>122</v>
      </c>
      <c r="G51" t="s">
        <v>259</v>
      </c>
      <c r="H51" s="3">
        <v>6.2</v>
      </c>
      <c r="I51" s="3">
        <v>8.3</v>
      </c>
      <c r="J51" s="3">
        <v>25.3</v>
      </c>
      <c r="K51" s="3">
        <f t="shared" si="2"/>
        <v>3.048192771084337</v>
      </c>
      <c r="L51" s="3">
        <v>1.9</v>
      </c>
    </row>
    <row r="52" spans="1:12" ht="12.75">
      <c r="A52" t="s">
        <v>94</v>
      </c>
      <c r="B52" t="s">
        <v>13</v>
      </c>
      <c r="C52" t="s">
        <v>121</v>
      </c>
      <c r="D52" s="1">
        <v>37453</v>
      </c>
      <c r="F52" t="s">
        <v>122</v>
      </c>
      <c r="G52" t="s">
        <v>260</v>
      </c>
      <c r="H52" s="3">
        <v>6.4</v>
      </c>
      <c r="I52" s="3">
        <v>8.3</v>
      </c>
      <c r="J52" s="3">
        <v>26</v>
      </c>
      <c r="K52" s="3">
        <f t="shared" si="2"/>
        <v>3.1325301204819276</v>
      </c>
      <c r="L52" s="3">
        <v>2.5</v>
      </c>
    </row>
    <row r="53" spans="1:12" ht="12.75">
      <c r="A53" t="s">
        <v>94</v>
      </c>
      <c r="B53" t="s">
        <v>13</v>
      </c>
      <c r="C53" t="s">
        <v>121</v>
      </c>
      <c r="D53" s="1">
        <v>37453</v>
      </c>
      <c r="F53" t="s">
        <v>122</v>
      </c>
      <c r="G53" t="s">
        <v>261</v>
      </c>
      <c r="H53" s="3">
        <v>6</v>
      </c>
      <c r="I53" s="3">
        <v>8.6</v>
      </c>
      <c r="J53" s="3">
        <v>25</v>
      </c>
      <c r="K53" s="3">
        <f t="shared" si="2"/>
        <v>2.906976744186047</v>
      </c>
      <c r="L53" s="3">
        <v>2.4</v>
      </c>
    </row>
    <row r="54" spans="1:12" ht="12.75">
      <c r="A54" t="s">
        <v>94</v>
      </c>
      <c r="B54" t="s">
        <v>13</v>
      </c>
      <c r="C54" t="s">
        <v>121</v>
      </c>
      <c r="D54" s="1">
        <v>37453</v>
      </c>
      <c r="F54" t="s">
        <v>122</v>
      </c>
      <c r="G54" t="s">
        <v>262</v>
      </c>
      <c r="H54" s="3">
        <v>5.8</v>
      </c>
      <c r="I54" s="3">
        <v>7.7</v>
      </c>
      <c r="J54" s="3">
        <v>23.5</v>
      </c>
      <c r="K54" s="3">
        <f t="shared" si="2"/>
        <v>3.051948051948052</v>
      </c>
      <c r="L54" s="3">
        <v>3</v>
      </c>
    </row>
    <row r="60" spans="1:13" ht="12.75">
      <c r="A60" t="s">
        <v>1</v>
      </c>
      <c r="B60" t="s">
        <v>25</v>
      </c>
      <c r="C60" t="s">
        <v>24</v>
      </c>
      <c r="D60" t="s">
        <v>23</v>
      </c>
      <c r="F60" t="s">
        <v>22</v>
      </c>
      <c r="G60" t="s">
        <v>95</v>
      </c>
      <c r="H60" s="3" t="s">
        <v>96</v>
      </c>
      <c r="I60" s="3" t="s">
        <v>98</v>
      </c>
      <c r="K60" s="3" t="s">
        <v>101</v>
      </c>
      <c r="L60" s="3" t="s">
        <v>103</v>
      </c>
      <c r="M60" s="3" t="s">
        <v>105</v>
      </c>
    </row>
    <row r="61" spans="7:13" ht="12.75">
      <c r="G61" t="s">
        <v>21</v>
      </c>
      <c r="H61" s="3" t="s">
        <v>99</v>
      </c>
      <c r="I61" s="3" t="s">
        <v>97</v>
      </c>
      <c r="J61" s="3" t="s">
        <v>99</v>
      </c>
      <c r="K61" s="3" t="s">
        <v>102</v>
      </c>
      <c r="L61" s="3" t="s">
        <v>104</v>
      </c>
      <c r="M61" s="3" t="s">
        <v>106</v>
      </c>
    </row>
    <row r="62" spans="1:8" ht="12.75">
      <c r="A62" t="s">
        <v>27</v>
      </c>
      <c r="B62" t="s">
        <v>6</v>
      </c>
      <c r="C62" t="s">
        <v>34</v>
      </c>
      <c r="D62" s="1">
        <v>22802</v>
      </c>
      <c r="F62" t="s">
        <v>7</v>
      </c>
      <c r="G62" s="2" t="s">
        <v>68</v>
      </c>
      <c r="H62" s="3">
        <v>5.8</v>
      </c>
    </row>
    <row r="63" spans="1:12" ht="12.75">
      <c r="A63" t="s">
        <v>27</v>
      </c>
      <c r="B63" t="s">
        <v>6</v>
      </c>
      <c r="C63" t="s">
        <v>41</v>
      </c>
      <c r="D63" s="1">
        <v>22808</v>
      </c>
      <c r="E63">
        <v>3</v>
      </c>
      <c r="F63" t="s">
        <v>20</v>
      </c>
      <c r="G63" s="2" t="s">
        <v>42</v>
      </c>
      <c r="H63" s="3">
        <v>6</v>
      </c>
      <c r="I63" s="3">
        <v>8.4</v>
      </c>
      <c r="J63" s="3">
        <v>28.5</v>
      </c>
      <c r="K63" s="3">
        <f>J63/I63</f>
        <v>3.392857142857143</v>
      </c>
      <c r="L63" s="3">
        <v>5.9</v>
      </c>
    </row>
    <row r="64" spans="1:12" ht="12.75">
      <c r="A64" t="s">
        <v>27</v>
      </c>
      <c r="B64" t="s">
        <v>6</v>
      </c>
      <c r="C64" t="s">
        <v>43</v>
      </c>
      <c r="D64" s="1">
        <v>22818</v>
      </c>
      <c r="E64">
        <v>1</v>
      </c>
      <c r="F64" t="s">
        <v>7</v>
      </c>
      <c r="G64" s="2" t="s">
        <v>70</v>
      </c>
      <c r="H64" s="3">
        <v>5.8</v>
      </c>
      <c r="I64" s="3">
        <v>7.8</v>
      </c>
      <c r="J64" s="3">
        <v>24</v>
      </c>
      <c r="K64" s="3">
        <f>J64/I64</f>
        <v>3.076923076923077</v>
      </c>
      <c r="L64" s="3">
        <v>3.5</v>
      </c>
    </row>
    <row r="65" spans="1:12" ht="12.75">
      <c r="A65" t="s">
        <v>27</v>
      </c>
      <c r="B65" t="s">
        <v>6</v>
      </c>
      <c r="C65" t="s">
        <v>28</v>
      </c>
      <c r="D65" s="1">
        <v>24631</v>
      </c>
      <c r="E65">
        <v>1</v>
      </c>
      <c r="F65" t="s">
        <v>15</v>
      </c>
      <c r="G65" s="2" t="s">
        <v>71</v>
      </c>
      <c r="H65" s="3">
        <v>5.4</v>
      </c>
      <c r="I65" s="3">
        <v>9.4</v>
      </c>
      <c r="J65" s="3">
        <v>29.4</v>
      </c>
      <c r="K65" s="3">
        <f>J65/I65</f>
        <v>3.1276595744680846</v>
      </c>
      <c r="L65" s="3">
        <v>5.1</v>
      </c>
    </row>
    <row r="66" spans="1:12" ht="12.75">
      <c r="A66" t="s">
        <v>27</v>
      </c>
      <c r="B66" t="s">
        <v>6</v>
      </c>
      <c r="C66" t="s">
        <v>28</v>
      </c>
      <c r="D66" s="1">
        <v>24631</v>
      </c>
      <c r="E66">
        <v>1</v>
      </c>
      <c r="F66" t="s">
        <v>15</v>
      </c>
      <c r="G66" s="2" t="s">
        <v>72</v>
      </c>
      <c r="H66" s="3">
        <v>5.3</v>
      </c>
      <c r="I66" s="3">
        <v>8.3</v>
      </c>
      <c r="J66" s="3">
        <v>27.9</v>
      </c>
      <c r="K66" s="3">
        <f>J66/I66</f>
        <v>3.3614457831325297</v>
      </c>
      <c r="L66" s="3" t="s">
        <v>125</v>
      </c>
    </row>
    <row r="67" spans="1:12" ht="12.75">
      <c r="A67" t="s">
        <v>27</v>
      </c>
      <c r="B67" t="s">
        <v>6</v>
      </c>
      <c r="C67" t="s">
        <v>28</v>
      </c>
      <c r="D67" s="1">
        <v>24631</v>
      </c>
      <c r="E67">
        <v>1</v>
      </c>
      <c r="F67" t="s">
        <v>15</v>
      </c>
      <c r="G67" s="2" t="s">
        <v>73</v>
      </c>
      <c r="H67" s="3">
        <v>5.3</v>
      </c>
      <c r="I67" s="3">
        <v>8.5</v>
      </c>
      <c r="J67" s="3">
        <v>26.1</v>
      </c>
      <c r="K67" s="3">
        <f>J67/I67</f>
        <v>3.070588235294118</v>
      </c>
      <c r="L67" s="3">
        <v>4.4</v>
      </c>
    </row>
    <row r="68" spans="1:12" ht="12.75">
      <c r="A68" t="s">
        <v>27</v>
      </c>
      <c r="B68" t="s">
        <v>6</v>
      </c>
      <c r="C68" t="s">
        <v>28</v>
      </c>
      <c r="D68" s="1">
        <v>24631</v>
      </c>
      <c r="E68">
        <v>1</v>
      </c>
      <c r="F68" t="s">
        <v>15</v>
      </c>
      <c r="G68" s="2" t="s">
        <v>74</v>
      </c>
      <c r="H68" s="3">
        <v>5.2</v>
      </c>
      <c r="I68" s="3">
        <v>8.5</v>
      </c>
      <c r="J68" s="3" t="s">
        <v>124</v>
      </c>
      <c r="K68" s="5" t="s">
        <v>118</v>
      </c>
      <c r="L68" s="3" t="s">
        <v>124</v>
      </c>
    </row>
    <row r="69" spans="1:12" ht="12.75">
      <c r="A69" t="s">
        <v>27</v>
      </c>
      <c r="B69" t="s">
        <v>6</v>
      </c>
      <c r="C69" t="s">
        <v>47</v>
      </c>
      <c r="D69" s="1">
        <v>23618</v>
      </c>
      <c r="E69">
        <v>2</v>
      </c>
      <c r="F69" t="s">
        <v>7</v>
      </c>
      <c r="G69" s="2" t="s">
        <v>75</v>
      </c>
      <c r="H69" s="3">
        <v>5.2</v>
      </c>
      <c r="I69" s="3">
        <v>7.7</v>
      </c>
      <c r="J69" s="3">
        <v>24.6</v>
      </c>
      <c r="K69" s="3">
        <f aca="true" t="shared" si="3" ref="K69:K82">J69/I69</f>
        <v>3.1948051948051948</v>
      </c>
      <c r="L69" s="3">
        <v>3.4</v>
      </c>
    </row>
    <row r="70" spans="1:14" ht="12.75">
      <c r="A70" t="s">
        <v>27</v>
      </c>
      <c r="B70" t="s">
        <v>6</v>
      </c>
      <c r="C70" t="s">
        <v>28</v>
      </c>
      <c r="D70" s="1">
        <v>24267</v>
      </c>
      <c r="F70" t="s">
        <v>15</v>
      </c>
      <c r="G70" t="s">
        <v>90</v>
      </c>
      <c r="H70" s="3">
        <v>5.6</v>
      </c>
      <c r="I70" s="3">
        <v>8</v>
      </c>
      <c r="J70" s="3">
        <v>27.3</v>
      </c>
      <c r="K70" s="3">
        <f t="shared" si="3"/>
        <v>3.4125</v>
      </c>
      <c r="L70" s="5" t="s">
        <v>118</v>
      </c>
      <c r="N70" t="s">
        <v>117</v>
      </c>
    </row>
    <row r="71" spans="1:12" ht="12.75">
      <c r="A71" t="s">
        <v>27</v>
      </c>
      <c r="B71" t="s">
        <v>6</v>
      </c>
      <c r="C71" t="s">
        <v>28</v>
      </c>
      <c r="D71" s="1">
        <v>24267</v>
      </c>
      <c r="E71">
        <v>1</v>
      </c>
      <c r="F71" t="s">
        <v>15</v>
      </c>
      <c r="G71" t="s">
        <v>91</v>
      </c>
      <c r="H71" s="3">
        <v>5.3</v>
      </c>
      <c r="I71" s="3">
        <v>8.6</v>
      </c>
      <c r="J71" s="3">
        <v>27</v>
      </c>
      <c r="K71" s="3">
        <f t="shared" si="3"/>
        <v>3.1395348837209305</v>
      </c>
      <c r="L71" s="3" t="s">
        <v>126</v>
      </c>
    </row>
    <row r="72" spans="1:12" ht="12.75">
      <c r="A72" t="s">
        <v>27</v>
      </c>
      <c r="B72" t="s">
        <v>13</v>
      </c>
      <c r="C72" t="s">
        <v>28</v>
      </c>
      <c r="D72" s="1">
        <v>24267</v>
      </c>
      <c r="F72" t="s">
        <v>15</v>
      </c>
      <c r="G72" t="s">
        <v>92</v>
      </c>
      <c r="H72" s="3">
        <v>5.5</v>
      </c>
      <c r="I72" s="3">
        <v>7.8</v>
      </c>
      <c r="J72" s="3">
        <v>26.3</v>
      </c>
      <c r="K72" s="3">
        <f t="shared" si="3"/>
        <v>3.371794871794872</v>
      </c>
      <c r="L72" s="3" t="s">
        <v>126</v>
      </c>
    </row>
    <row r="73" spans="1:12" ht="12.75">
      <c r="A73" t="s">
        <v>27</v>
      </c>
      <c r="B73" t="s">
        <v>6</v>
      </c>
      <c r="C73" t="s">
        <v>28</v>
      </c>
      <c r="D73" s="1">
        <v>24267</v>
      </c>
      <c r="F73" t="s">
        <v>15</v>
      </c>
      <c r="G73" t="s">
        <v>93</v>
      </c>
      <c r="H73" s="3">
        <v>5.4</v>
      </c>
      <c r="I73" s="3">
        <v>8.3</v>
      </c>
      <c r="J73" s="3">
        <v>29</v>
      </c>
      <c r="K73" s="3">
        <f t="shared" si="3"/>
        <v>3.4939759036144573</v>
      </c>
      <c r="L73" s="3" t="s">
        <v>126</v>
      </c>
    </row>
    <row r="74" spans="1:12" ht="12.75">
      <c r="A74" t="s">
        <v>27</v>
      </c>
      <c r="B74" t="s">
        <v>13</v>
      </c>
      <c r="C74" t="s">
        <v>28</v>
      </c>
      <c r="D74" s="1">
        <v>24267</v>
      </c>
      <c r="F74" t="s">
        <v>15</v>
      </c>
      <c r="G74" t="s">
        <v>89</v>
      </c>
      <c r="H74" s="3">
        <v>5.8</v>
      </c>
      <c r="I74" s="3">
        <v>7.9</v>
      </c>
      <c r="J74" s="3">
        <v>26.4</v>
      </c>
      <c r="K74" s="3">
        <f t="shared" si="3"/>
        <v>3.341772151898734</v>
      </c>
      <c r="L74" s="3" t="s">
        <v>126</v>
      </c>
    </row>
    <row r="75" spans="1:12" ht="12.75">
      <c r="A75" t="s">
        <v>277</v>
      </c>
      <c r="B75" t="s">
        <v>6</v>
      </c>
      <c r="C75" t="s">
        <v>31</v>
      </c>
      <c r="D75" s="1">
        <v>25006</v>
      </c>
      <c r="E75">
        <v>2</v>
      </c>
      <c r="F75" t="s">
        <v>15</v>
      </c>
      <c r="H75" s="3">
        <v>5.8</v>
      </c>
      <c r="I75" s="3">
        <v>8.2</v>
      </c>
      <c r="J75" s="3">
        <v>26.1</v>
      </c>
      <c r="K75" s="3">
        <f t="shared" si="3"/>
        <v>3.1829268292682933</v>
      </c>
      <c r="L75" s="3">
        <v>2.9</v>
      </c>
    </row>
    <row r="76" spans="1:12" ht="12.75">
      <c r="A76" t="s">
        <v>27</v>
      </c>
      <c r="B76" t="s">
        <v>6</v>
      </c>
      <c r="C76" t="s">
        <v>34</v>
      </c>
      <c r="D76" s="1">
        <v>22096</v>
      </c>
      <c r="F76" t="s">
        <v>7</v>
      </c>
      <c r="H76" s="3">
        <v>5.9</v>
      </c>
      <c r="I76" s="3">
        <v>9.6</v>
      </c>
      <c r="J76" s="3">
        <v>31.3</v>
      </c>
      <c r="K76" s="3">
        <f t="shared" si="3"/>
        <v>3.260416666666667</v>
      </c>
      <c r="L76" s="3">
        <v>5.4</v>
      </c>
    </row>
    <row r="77" spans="1:12" ht="12.75">
      <c r="A77" t="s">
        <v>27</v>
      </c>
      <c r="B77" t="s">
        <v>6</v>
      </c>
      <c r="C77" t="s">
        <v>34</v>
      </c>
      <c r="D77" s="1">
        <v>22131</v>
      </c>
      <c r="F77" t="s">
        <v>7</v>
      </c>
      <c r="G77" t="s">
        <v>40</v>
      </c>
      <c r="H77" s="3">
        <v>6.1</v>
      </c>
      <c r="I77" s="3">
        <v>9.5</v>
      </c>
      <c r="J77" s="3">
        <v>31.3</v>
      </c>
      <c r="K77" s="3">
        <f t="shared" si="3"/>
        <v>3.294736842105263</v>
      </c>
      <c r="L77" s="3" t="s">
        <v>127</v>
      </c>
    </row>
    <row r="78" spans="1:12" ht="12.75">
      <c r="A78" t="s">
        <v>27</v>
      </c>
      <c r="B78" t="s">
        <v>6</v>
      </c>
      <c r="C78" t="s">
        <v>34</v>
      </c>
      <c r="D78" s="1">
        <v>23895</v>
      </c>
      <c r="E78">
        <v>1</v>
      </c>
      <c r="F78" t="s">
        <v>39</v>
      </c>
      <c r="H78" s="3">
        <v>5.9</v>
      </c>
      <c r="I78" s="3">
        <v>9.2</v>
      </c>
      <c r="J78" s="3">
        <v>30.8</v>
      </c>
      <c r="K78" s="3">
        <f t="shared" si="3"/>
        <v>3.347826086956522</v>
      </c>
      <c r="L78" s="3">
        <v>5.6</v>
      </c>
    </row>
    <row r="79" spans="1:12" ht="12.75">
      <c r="A79" t="s">
        <v>27</v>
      </c>
      <c r="B79" t="s">
        <v>6</v>
      </c>
      <c r="C79" t="s">
        <v>36</v>
      </c>
      <c r="D79" s="1">
        <v>22830</v>
      </c>
      <c r="F79" t="s">
        <v>7</v>
      </c>
      <c r="H79" s="3">
        <v>6.1</v>
      </c>
      <c r="I79" s="3">
        <v>9.7</v>
      </c>
      <c r="J79" s="3">
        <v>32.4</v>
      </c>
      <c r="K79" s="3">
        <f t="shared" si="3"/>
        <v>3.3402061855670104</v>
      </c>
      <c r="L79" s="3">
        <v>5</v>
      </c>
    </row>
    <row r="80" spans="1:12" ht="12.75">
      <c r="A80" t="s">
        <v>27</v>
      </c>
      <c r="B80" t="s">
        <v>6</v>
      </c>
      <c r="C80" t="s">
        <v>36</v>
      </c>
      <c r="D80" s="1">
        <v>23172</v>
      </c>
      <c r="E80">
        <v>1</v>
      </c>
      <c r="F80" t="s">
        <v>39</v>
      </c>
      <c r="H80" s="3">
        <v>6.2</v>
      </c>
      <c r="I80" s="3">
        <v>9.8</v>
      </c>
      <c r="J80" s="3">
        <v>31.8</v>
      </c>
      <c r="K80" s="3">
        <f t="shared" si="3"/>
        <v>3.2448979591836733</v>
      </c>
      <c r="L80" s="3">
        <v>6</v>
      </c>
    </row>
    <row r="81" spans="1:12" ht="12.75">
      <c r="A81" t="s">
        <v>27</v>
      </c>
      <c r="B81" t="s">
        <v>6</v>
      </c>
      <c r="C81" t="s">
        <v>37</v>
      </c>
      <c r="D81" s="1">
        <v>22809</v>
      </c>
      <c r="E81">
        <v>1</v>
      </c>
      <c r="F81" t="s">
        <v>20</v>
      </c>
      <c r="G81" t="s">
        <v>35</v>
      </c>
      <c r="H81" s="3">
        <v>6</v>
      </c>
      <c r="I81" s="3">
        <v>8.9</v>
      </c>
      <c r="J81" s="3">
        <v>29.2</v>
      </c>
      <c r="K81" s="3">
        <f t="shared" si="3"/>
        <v>3.280898876404494</v>
      </c>
      <c r="L81" s="3">
        <v>5.4</v>
      </c>
    </row>
    <row r="82" spans="1:12" ht="12.75">
      <c r="A82" t="s">
        <v>27</v>
      </c>
      <c r="B82" t="s">
        <v>13</v>
      </c>
      <c r="C82" t="s">
        <v>28</v>
      </c>
      <c r="D82" s="1">
        <v>24267</v>
      </c>
      <c r="E82">
        <v>1</v>
      </c>
      <c r="F82" t="s">
        <v>15</v>
      </c>
      <c r="G82" t="s">
        <v>114</v>
      </c>
      <c r="H82" s="3">
        <v>5.4</v>
      </c>
      <c r="I82" s="3">
        <v>7.8</v>
      </c>
      <c r="J82" s="3">
        <v>23.4</v>
      </c>
      <c r="K82" s="3">
        <f t="shared" si="3"/>
        <v>3</v>
      </c>
      <c r="L82" s="3" t="s">
        <v>126</v>
      </c>
    </row>
    <row r="83" spans="1:12" ht="12.75">
      <c r="A83" t="s">
        <v>27</v>
      </c>
      <c r="B83" t="s">
        <v>13</v>
      </c>
      <c r="C83" t="s">
        <v>28</v>
      </c>
      <c r="D83" s="1">
        <v>24267</v>
      </c>
      <c r="E83">
        <v>1</v>
      </c>
      <c r="F83" t="s">
        <v>15</v>
      </c>
      <c r="G83" t="s">
        <v>116</v>
      </c>
      <c r="H83" s="3">
        <v>5.7</v>
      </c>
      <c r="I83" s="3">
        <v>8.1</v>
      </c>
      <c r="L83" s="3" t="s">
        <v>127</v>
      </c>
    </row>
    <row r="84" spans="1:12" ht="12.75">
      <c r="A84" t="s">
        <v>27</v>
      </c>
      <c r="B84" t="s">
        <v>6</v>
      </c>
      <c r="C84" t="s">
        <v>28</v>
      </c>
      <c r="D84" s="1">
        <v>24631</v>
      </c>
      <c r="E84">
        <v>1</v>
      </c>
      <c r="F84" t="s">
        <v>15</v>
      </c>
      <c r="G84" t="s">
        <v>115</v>
      </c>
      <c r="H84" s="3">
        <v>5.5</v>
      </c>
      <c r="I84" s="3">
        <v>8.4</v>
      </c>
      <c r="J84" s="3">
        <v>27.9</v>
      </c>
      <c r="K84" s="3">
        <f>J84/I84</f>
        <v>3.321428571428571</v>
      </c>
      <c r="L84" s="3">
        <v>5.4</v>
      </c>
    </row>
    <row r="85" spans="1:12" ht="12.75">
      <c r="A85" t="s">
        <v>27</v>
      </c>
      <c r="B85" t="s">
        <v>6</v>
      </c>
      <c r="C85" t="s">
        <v>28</v>
      </c>
      <c r="D85" s="1">
        <v>24631</v>
      </c>
      <c r="E85">
        <v>1</v>
      </c>
      <c r="F85" t="s">
        <v>15</v>
      </c>
      <c r="H85" s="3">
        <v>5.4</v>
      </c>
      <c r="I85" s="3">
        <v>8.6</v>
      </c>
      <c r="J85" s="3">
        <v>27.8</v>
      </c>
      <c r="K85" s="3">
        <f>J85/I85</f>
        <v>3.232558139534884</v>
      </c>
      <c r="L85" s="3">
        <v>4.4</v>
      </c>
    </row>
    <row r="86" spans="1:12" ht="12.75">
      <c r="A86" t="s">
        <v>27</v>
      </c>
      <c r="B86" t="s">
        <v>6</v>
      </c>
      <c r="C86" t="s">
        <v>10</v>
      </c>
      <c r="D86" s="1">
        <v>23584</v>
      </c>
      <c r="E86">
        <v>3</v>
      </c>
      <c r="F86" t="s">
        <v>7</v>
      </c>
      <c r="H86" s="3">
        <v>6</v>
      </c>
      <c r="I86" s="4">
        <v>9.4</v>
      </c>
      <c r="J86" s="3">
        <v>27</v>
      </c>
      <c r="K86" s="3">
        <f>J86/I86</f>
        <v>2.872340425531915</v>
      </c>
      <c r="L86" s="3">
        <v>3.1</v>
      </c>
    </row>
    <row r="87" spans="1:9" ht="12.75">
      <c r="A87" t="s">
        <v>277</v>
      </c>
      <c r="B87" t="s">
        <v>13</v>
      </c>
      <c r="C87" t="s">
        <v>31</v>
      </c>
      <c r="D87" s="1">
        <v>34134</v>
      </c>
      <c r="F87" t="s">
        <v>15</v>
      </c>
      <c r="G87" t="s">
        <v>266</v>
      </c>
      <c r="I87" s="4"/>
    </row>
    <row r="88" spans="1:9" ht="12.75">
      <c r="A88" t="s">
        <v>277</v>
      </c>
      <c r="B88" t="s">
        <v>13</v>
      </c>
      <c r="C88" t="s">
        <v>31</v>
      </c>
      <c r="D88" s="1">
        <v>31968</v>
      </c>
      <c r="F88" t="s">
        <v>15</v>
      </c>
      <c r="I88" s="4"/>
    </row>
    <row r="89" spans="1:9" ht="12.75">
      <c r="A89" t="s">
        <v>277</v>
      </c>
      <c r="B89" t="s">
        <v>13</v>
      </c>
      <c r="C89" t="s">
        <v>31</v>
      </c>
      <c r="D89" s="1">
        <v>34141</v>
      </c>
      <c r="F89" t="s">
        <v>15</v>
      </c>
      <c r="I89" s="4"/>
    </row>
    <row r="90" spans="1:9" ht="12.75">
      <c r="A90" t="s">
        <v>277</v>
      </c>
      <c r="B90" t="s">
        <v>13</v>
      </c>
      <c r="C90" t="s">
        <v>265</v>
      </c>
      <c r="D90" s="1">
        <v>32301</v>
      </c>
      <c r="F90" t="s">
        <v>15</v>
      </c>
      <c r="I90" s="4"/>
    </row>
    <row r="92" spans="1:14" ht="12.75">
      <c r="A92" t="s">
        <v>27</v>
      </c>
      <c r="B92" t="s">
        <v>6</v>
      </c>
      <c r="C92" t="s">
        <v>36</v>
      </c>
      <c r="D92" s="1">
        <v>23176</v>
      </c>
      <c r="E92">
        <v>1</v>
      </c>
      <c r="F92" t="s">
        <v>39</v>
      </c>
      <c r="G92" s="2" t="s">
        <v>69</v>
      </c>
      <c r="H92" s="3">
        <v>6</v>
      </c>
      <c r="I92" s="3">
        <v>8.5</v>
      </c>
      <c r="J92" s="3">
        <v>29.4</v>
      </c>
      <c r="K92" s="3">
        <f>J92/I92</f>
        <v>3.4588235294117644</v>
      </c>
      <c r="L92" s="3">
        <v>5.6</v>
      </c>
      <c r="M92" s="3">
        <v>28</v>
      </c>
      <c r="N92" t="s">
        <v>112</v>
      </c>
    </row>
    <row r="93" spans="1:14" ht="12.75">
      <c r="A93" t="s">
        <v>27</v>
      </c>
      <c r="B93" t="s">
        <v>13</v>
      </c>
      <c r="C93" t="s">
        <v>34</v>
      </c>
      <c r="D93" s="1">
        <v>45451</v>
      </c>
      <c r="F93" t="s">
        <v>32</v>
      </c>
      <c r="H93" s="3">
        <v>6.5</v>
      </c>
      <c r="I93" s="3">
        <v>9.1</v>
      </c>
      <c r="J93" s="3">
        <v>28.8</v>
      </c>
      <c r="K93" s="3">
        <f>J93/I93</f>
        <v>3.164835164835165</v>
      </c>
      <c r="L93" s="3">
        <v>2.5</v>
      </c>
      <c r="M93" s="3">
        <v>25</v>
      </c>
      <c r="N93" t="s">
        <v>113</v>
      </c>
    </row>
    <row r="94" ht="12.75">
      <c r="D94" s="1"/>
    </row>
    <row r="95" spans="7:12" ht="12.75">
      <c r="G95" t="s">
        <v>107</v>
      </c>
      <c r="H95" s="3">
        <f>AVERAGE(H62:H93)</f>
        <v>5.707407407407408</v>
      </c>
      <c r="I95" s="3">
        <f>AVERAGE(I62:I93)</f>
        <v>8.615384615384615</v>
      </c>
      <c r="J95" s="3">
        <f>AVERAGE(J62:J93)</f>
        <v>28.07083333333333</v>
      </c>
      <c r="K95" s="3">
        <f>AVERAGE(K62:K93)</f>
        <v>3.2494063373084736</v>
      </c>
      <c r="L95" s="3">
        <f>AVERAGE(L62:L93)</f>
        <v>4.599999999999999</v>
      </c>
    </row>
    <row r="96" spans="7:12" ht="12.75">
      <c r="G96" t="s">
        <v>108</v>
      </c>
      <c r="H96" s="3">
        <f>MAX(H62:H93)</f>
        <v>6.5</v>
      </c>
      <c r="I96" s="3">
        <f>MAX(I62:I93)</f>
        <v>9.8</v>
      </c>
      <c r="J96" s="3">
        <f>MAX(J62:J93)</f>
        <v>32.4</v>
      </c>
      <c r="K96" s="3">
        <f>MAX(K62:K93)</f>
        <v>3.4939759036144573</v>
      </c>
      <c r="L96" s="3">
        <f>MAX(L62:L93)</f>
        <v>6</v>
      </c>
    </row>
    <row r="97" spans="7:12" ht="12.75">
      <c r="G97" t="s">
        <v>109</v>
      </c>
      <c r="H97" s="3">
        <f>MIN(H62:H93)</f>
        <v>5.2</v>
      </c>
      <c r="I97" s="3">
        <f>MIN(I62:I93)</f>
        <v>7.7</v>
      </c>
      <c r="J97" s="3">
        <f>MIN(J62:J93)</f>
        <v>23.4</v>
      </c>
      <c r="K97" s="3">
        <f>MIN(K62:K93)</f>
        <v>2.872340425531915</v>
      </c>
      <c r="L97" s="3">
        <f>MIN(L62:L93)</f>
        <v>2.5</v>
      </c>
    </row>
    <row r="99" spans="1:13" ht="12.75">
      <c r="A99" t="s">
        <v>1</v>
      </c>
      <c r="B99" t="s">
        <v>25</v>
      </c>
      <c r="C99" t="s">
        <v>24</v>
      </c>
      <c r="D99" t="s">
        <v>23</v>
      </c>
      <c r="F99" t="s">
        <v>22</v>
      </c>
      <c r="G99" t="s">
        <v>95</v>
      </c>
      <c r="H99" s="3" t="s">
        <v>96</v>
      </c>
      <c r="I99" s="3" t="s">
        <v>98</v>
      </c>
      <c r="K99" s="3" t="s">
        <v>101</v>
      </c>
      <c r="L99" s="3" t="s">
        <v>103</v>
      </c>
      <c r="M99" s="3" t="s">
        <v>105</v>
      </c>
    </row>
    <row r="100" spans="7:13" ht="12.75">
      <c r="G100" t="s">
        <v>21</v>
      </c>
      <c r="H100" s="3" t="s">
        <v>99</v>
      </c>
      <c r="I100" s="3" t="s">
        <v>97</v>
      </c>
      <c r="J100" s="3" t="s">
        <v>99</v>
      </c>
      <c r="K100" s="3" t="s">
        <v>102</v>
      </c>
      <c r="L100" s="3" t="s">
        <v>104</v>
      </c>
      <c r="M100" s="3" t="s">
        <v>106</v>
      </c>
    </row>
    <row r="101" spans="1:12" ht="12.75">
      <c r="A101" t="s">
        <v>2</v>
      </c>
      <c r="B101" t="s">
        <v>6</v>
      </c>
      <c r="C101" t="s">
        <v>44</v>
      </c>
      <c r="D101" s="1">
        <v>23582</v>
      </c>
      <c r="E101">
        <v>3</v>
      </c>
      <c r="F101" t="s">
        <v>7</v>
      </c>
      <c r="G101" s="2" t="s">
        <v>45</v>
      </c>
      <c r="H101" s="3">
        <v>5.2</v>
      </c>
      <c r="I101" s="3">
        <v>8.9</v>
      </c>
      <c r="J101" s="3">
        <v>26.9</v>
      </c>
      <c r="K101" s="3">
        <f>J101/I101</f>
        <v>3.022471910112359</v>
      </c>
      <c r="L101" s="3">
        <v>4.3</v>
      </c>
    </row>
    <row r="102" spans="1:12" ht="12.75">
      <c r="A102" t="s">
        <v>2</v>
      </c>
      <c r="B102" t="s">
        <v>13</v>
      </c>
      <c r="C102" t="s">
        <v>44</v>
      </c>
      <c r="D102" s="1">
        <v>23582</v>
      </c>
      <c r="E102">
        <v>3</v>
      </c>
      <c r="F102" t="s">
        <v>7</v>
      </c>
      <c r="G102" s="2" t="s">
        <v>46</v>
      </c>
      <c r="H102" s="3">
        <v>6.1</v>
      </c>
      <c r="I102" s="3">
        <v>8.4</v>
      </c>
      <c r="J102" s="3">
        <v>27.1</v>
      </c>
      <c r="K102" s="3">
        <f aca="true" t="shared" si="4" ref="K102:K113">J102/I102</f>
        <v>3.2261904761904763</v>
      </c>
      <c r="L102" s="3">
        <v>2.6</v>
      </c>
    </row>
    <row r="103" spans="1:12" ht="12.75">
      <c r="A103" t="s">
        <v>2</v>
      </c>
      <c r="B103" t="s">
        <v>6</v>
      </c>
      <c r="C103" t="s">
        <v>44</v>
      </c>
      <c r="D103" s="1">
        <v>23582</v>
      </c>
      <c r="E103">
        <v>3</v>
      </c>
      <c r="F103" t="s">
        <v>7</v>
      </c>
      <c r="G103" s="2" t="s">
        <v>78</v>
      </c>
      <c r="H103" s="4">
        <v>5.5</v>
      </c>
      <c r="I103" s="3">
        <v>9.3</v>
      </c>
      <c r="J103" s="3">
        <v>28.7</v>
      </c>
      <c r="K103" s="3">
        <f t="shared" si="4"/>
        <v>3.0860215053763436</v>
      </c>
      <c r="L103" s="3">
        <v>4.1</v>
      </c>
    </row>
    <row r="104" spans="1:12" ht="12.75">
      <c r="A104" t="s">
        <v>2</v>
      </c>
      <c r="B104" t="s">
        <v>6</v>
      </c>
      <c r="C104" t="s">
        <v>211</v>
      </c>
      <c r="D104" s="1">
        <v>23948</v>
      </c>
      <c r="E104">
        <v>4</v>
      </c>
      <c r="F104" t="s">
        <v>7</v>
      </c>
      <c r="G104" s="2" t="s">
        <v>79</v>
      </c>
      <c r="H104" s="4">
        <v>5.3</v>
      </c>
      <c r="I104" s="3">
        <v>8.5</v>
      </c>
      <c r="J104" s="3">
        <v>23.5</v>
      </c>
      <c r="K104" s="3">
        <f t="shared" si="4"/>
        <v>2.764705882352941</v>
      </c>
      <c r="L104" s="3">
        <v>3.1</v>
      </c>
    </row>
    <row r="105" spans="1:12" ht="12.75">
      <c r="A105" t="s">
        <v>2</v>
      </c>
      <c r="B105" t="s">
        <v>6</v>
      </c>
      <c r="C105" t="s">
        <v>211</v>
      </c>
      <c r="D105" s="1">
        <v>23948</v>
      </c>
      <c r="E105">
        <v>4</v>
      </c>
      <c r="F105" t="s">
        <v>7</v>
      </c>
      <c r="G105" s="2" t="s">
        <v>80</v>
      </c>
      <c r="H105" s="4">
        <v>5.6</v>
      </c>
      <c r="I105" s="3">
        <v>8.7</v>
      </c>
      <c r="J105" s="3">
        <v>26.2</v>
      </c>
      <c r="K105" s="3">
        <f t="shared" si="4"/>
        <v>3.0114942528735633</v>
      </c>
      <c r="L105" s="3">
        <v>3.2</v>
      </c>
    </row>
    <row r="106" spans="1:12" ht="12.75">
      <c r="A106" t="s">
        <v>2</v>
      </c>
      <c r="B106" t="s">
        <v>6</v>
      </c>
      <c r="C106" t="s">
        <v>212</v>
      </c>
      <c r="D106" s="1">
        <v>23948</v>
      </c>
      <c r="E106">
        <v>5</v>
      </c>
      <c r="F106" t="s">
        <v>7</v>
      </c>
      <c r="G106" s="2" t="s">
        <v>81</v>
      </c>
      <c r="H106" s="4">
        <v>5.3</v>
      </c>
      <c r="I106" s="3">
        <v>7.7</v>
      </c>
      <c r="J106" s="3">
        <v>26</v>
      </c>
      <c r="K106" s="3">
        <f t="shared" si="4"/>
        <v>3.3766233766233764</v>
      </c>
      <c r="L106" s="3">
        <v>4.1</v>
      </c>
    </row>
    <row r="107" spans="1:12" ht="12.75">
      <c r="A107" t="s">
        <v>2</v>
      </c>
      <c r="B107" t="s">
        <v>6</v>
      </c>
      <c r="C107" t="s">
        <v>212</v>
      </c>
      <c r="D107" s="1">
        <v>23948</v>
      </c>
      <c r="E107">
        <v>5</v>
      </c>
      <c r="F107" t="s">
        <v>7</v>
      </c>
      <c r="G107" s="2" t="s">
        <v>82</v>
      </c>
      <c r="H107" s="4">
        <v>5.1</v>
      </c>
      <c r="I107" s="3">
        <v>9</v>
      </c>
      <c r="J107" s="3">
        <v>27.1</v>
      </c>
      <c r="K107" s="3">
        <f t="shared" si="4"/>
        <v>3.011111111111111</v>
      </c>
      <c r="L107" s="3">
        <v>4.2</v>
      </c>
    </row>
    <row r="108" spans="1:12" ht="12.75">
      <c r="A108" t="s">
        <v>2</v>
      </c>
      <c r="B108" t="s">
        <v>6</v>
      </c>
      <c r="C108" t="s">
        <v>14</v>
      </c>
      <c r="D108" s="1">
        <v>24634</v>
      </c>
      <c r="E108">
        <v>2</v>
      </c>
      <c r="F108" t="s">
        <v>7</v>
      </c>
      <c r="G108" s="2" t="s">
        <v>83</v>
      </c>
      <c r="H108" s="4">
        <v>5.3</v>
      </c>
      <c r="I108" s="3">
        <v>9</v>
      </c>
      <c r="J108" s="3">
        <v>26</v>
      </c>
      <c r="K108" s="3">
        <f t="shared" si="4"/>
        <v>2.888888888888889</v>
      </c>
      <c r="L108" s="3">
        <v>4.2</v>
      </c>
    </row>
    <row r="109" spans="1:12" ht="12.75">
      <c r="A109" t="s">
        <v>2</v>
      </c>
      <c r="B109" t="s">
        <v>6</v>
      </c>
      <c r="C109" t="s">
        <v>49</v>
      </c>
      <c r="D109" s="1">
        <v>24696</v>
      </c>
      <c r="E109">
        <v>3</v>
      </c>
      <c r="F109" t="s">
        <v>7</v>
      </c>
      <c r="G109" s="2" t="s">
        <v>84</v>
      </c>
      <c r="H109" s="4">
        <v>5.9</v>
      </c>
      <c r="J109" s="3">
        <v>28.5</v>
      </c>
      <c r="L109" s="5" t="s">
        <v>118</v>
      </c>
    </row>
    <row r="110" spans="1:12" ht="12.75">
      <c r="A110" t="s">
        <v>2</v>
      </c>
      <c r="B110" t="s">
        <v>6</v>
      </c>
      <c r="C110" t="s">
        <v>50</v>
      </c>
      <c r="D110" s="1">
        <v>24688</v>
      </c>
      <c r="E110">
        <v>1</v>
      </c>
      <c r="F110" t="s">
        <v>7</v>
      </c>
      <c r="G110" s="2" t="s">
        <v>85</v>
      </c>
      <c r="H110" s="4">
        <v>5</v>
      </c>
      <c r="I110" s="3">
        <v>8</v>
      </c>
      <c r="J110" s="3">
        <v>26.1</v>
      </c>
      <c r="K110" s="3">
        <f t="shared" si="4"/>
        <v>3.2625</v>
      </c>
      <c r="L110" s="3">
        <v>5.1</v>
      </c>
    </row>
    <row r="111" spans="1:12" ht="12.75">
      <c r="A111" t="s">
        <v>2</v>
      </c>
      <c r="B111" t="s">
        <v>6</v>
      </c>
      <c r="C111" t="s">
        <v>51</v>
      </c>
      <c r="D111" s="1">
        <v>24701</v>
      </c>
      <c r="E111">
        <v>1</v>
      </c>
      <c r="F111" t="s">
        <v>7</v>
      </c>
      <c r="G111" s="2" t="s">
        <v>86</v>
      </c>
      <c r="H111" s="4">
        <v>5.6</v>
      </c>
      <c r="I111" s="3">
        <v>9.6</v>
      </c>
      <c r="J111" s="3">
        <v>26.7</v>
      </c>
      <c r="K111" s="3">
        <f t="shared" si="4"/>
        <v>2.78125</v>
      </c>
      <c r="L111" s="3">
        <v>4.1</v>
      </c>
    </row>
    <row r="112" spans="1:12" ht="12.75">
      <c r="A112" t="s">
        <v>2</v>
      </c>
      <c r="B112" t="s">
        <v>6</v>
      </c>
      <c r="C112" t="s">
        <v>76</v>
      </c>
      <c r="D112" s="1">
        <v>25081</v>
      </c>
      <c r="E112">
        <v>2</v>
      </c>
      <c r="F112" t="s">
        <v>7</v>
      </c>
      <c r="G112" s="2" t="s">
        <v>87</v>
      </c>
      <c r="H112" s="4">
        <v>5.2</v>
      </c>
      <c r="I112" s="3">
        <v>9.3</v>
      </c>
      <c r="J112" s="3">
        <v>25</v>
      </c>
      <c r="K112" s="3">
        <f t="shared" si="4"/>
        <v>2.6881720430107525</v>
      </c>
      <c r="L112" s="3">
        <v>4.4</v>
      </c>
    </row>
    <row r="113" spans="1:12" ht="12.75">
      <c r="A113" t="s">
        <v>2</v>
      </c>
      <c r="B113" t="s">
        <v>6</v>
      </c>
      <c r="C113" t="s">
        <v>52</v>
      </c>
      <c r="D113" s="1">
        <v>25801</v>
      </c>
      <c r="E113">
        <v>1</v>
      </c>
      <c r="F113" t="s">
        <v>7</v>
      </c>
      <c r="G113" s="2" t="s">
        <v>88</v>
      </c>
      <c r="H113" s="4">
        <v>5</v>
      </c>
      <c r="I113" s="4">
        <v>8.2</v>
      </c>
      <c r="J113" s="3">
        <v>25.4</v>
      </c>
      <c r="K113" s="3">
        <f t="shared" si="4"/>
        <v>3.097560975609756</v>
      </c>
      <c r="L113" s="3">
        <v>4.4</v>
      </c>
    </row>
    <row r="114" spans="1:6" ht="12.75">
      <c r="A114" t="s">
        <v>2</v>
      </c>
      <c r="B114" t="s">
        <v>6</v>
      </c>
      <c r="C114" t="s">
        <v>44</v>
      </c>
      <c r="D114" s="1">
        <v>23582</v>
      </c>
      <c r="E114">
        <v>3</v>
      </c>
      <c r="F114" t="s">
        <v>7</v>
      </c>
    </row>
    <row r="115" spans="1:6" ht="12.75">
      <c r="A115" t="s">
        <v>2</v>
      </c>
      <c r="B115" t="s">
        <v>6</v>
      </c>
      <c r="C115" t="s">
        <v>44</v>
      </c>
      <c r="D115" s="1">
        <v>23582</v>
      </c>
      <c r="E115">
        <v>3</v>
      </c>
      <c r="F115" t="s">
        <v>7</v>
      </c>
    </row>
    <row r="116" spans="1:6" ht="12.75">
      <c r="A116" t="s">
        <v>2</v>
      </c>
      <c r="B116" t="s">
        <v>6</v>
      </c>
      <c r="C116" t="s">
        <v>44</v>
      </c>
      <c r="D116" s="1">
        <v>23582</v>
      </c>
      <c r="E116">
        <v>3</v>
      </c>
      <c r="F116" t="s">
        <v>7</v>
      </c>
    </row>
    <row r="117" spans="1:6" ht="12.75">
      <c r="A117" t="s">
        <v>2</v>
      </c>
      <c r="B117" t="s">
        <v>6</v>
      </c>
      <c r="C117" t="s">
        <v>44</v>
      </c>
      <c r="D117" s="1">
        <v>23582</v>
      </c>
      <c r="E117">
        <v>3</v>
      </c>
      <c r="F117" t="s">
        <v>7</v>
      </c>
    </row>
    <row r="118" spans="1:12" ht="12.75">
      <c r="A118" t="s">
        <v>2</v>
      </c>
      <c r="B118" t="s">
        <v>6</v>
      </c>
      <c r="C118" t="s">
        <v>54</v>
      </c>
      <c r="D118" s="1">
        <v>23583</v>
      </c>
      <c r="E118">
        <v>1</v>
      </c>
      <c r="F118" t="s">
        <v>7</v>
      </c>
      <c r="H118" s="3">
        <v>5.4</v>
      </c>
      <c r="I118" s="3">
        <v>9.3</v>
      </c>
      <c r="J118" s="3">
        <v>28.3</v>
      </c>
      <c r="K118" s="3">
        <f>J118/I118</f>
        <v>3.043010752688172</v>
      </c>
      <c r="L118" s="3">
        <v>4.2</v>
      </c>
    </row>
    <row r="119" spans="1:12" ht="12.75">
      <c r="A119" t="s">
        <v>2</v>
      </c>
      <c r="B119" t="s">
        <v>6</v>
      </c>
      <c r="C119" t="s">
        <v>54</v>
      </c>
      <c r="D119" s="1"/>
      <c r="E119">
        <v>1</v>
      </c>
      <c r="F119" t="s">
        <v>7</v>
      </c>
      <c r="H119" s="3">
        <v>4.8</v>
      </c>
      <c r="I119" s="3">
        <v>8</v>
      </c>
      <c r="J119" s="3">
        <v>24.2</v>
      </c>
      <c r="K119" s="3">
        <f>J119/I119</f>
        <v>3.025</v>
      </c>
      <c r="L119" s="3">
        <v>4.5</v>
      </c>
    </row>
    <row r="120" spans="1:6" ht="12.75">
      <c r="A120" t="s">
        <v>2</v>
      </c>
      <c r="B120" t="s">
        <v>6</v>
      </c>
      <c r="C120" t="s">
        <v>211</v>
      </c>
      <c r="D120" s="1">
        <v>23948</v>
      </c>
      <c r="E120">
        <v>4</v>
      </c>
      <c r="F120" t="s">
        <v>7</v>
      </c>
    </row>
    <row r="121" spans="1:6" ht="12.75">
      <c r="A121" t="s">
        <v>2</v>
      </c>
      <c r="B121" t="s">
        <v>6</v>
      </c>
      <c r="C121" t="s">
        <v>211</v>
      </c>
      <c r="D121" s="1">
        <v>23948</v>
      </c>
      <c r="E121">
        <v>4</v>
      </c>
      <c r="F121" t="s">
        <v>7</v>
      </c>
    </row>
    <row r="122" spans="1:6" ht="12.75">
      <c r="A122" t="s">
        <v>2</v>
      </c>
      <c r="B122" t="s">
        <v>6</v>
      </c>
      <c r="C122" t="s">
        <v>211</v>
      </c>
      <c r="D122" s="1">
        <v>23948</v>
      </c>
      <c r="E122">
        <v>4</v>
      </c>
      <c r="F122" t="s">
        <v>7</v>
      </c>
    </row>
    <row r="123" spans="1:6" ht="12.75">
      <c r="A123" t="s">
        <v>2</v>
      </c>
      <c r="B123" t="s">
        <v>6</v>
      </c>
      <c r="C123" t="s">
        <v>211</v>
      </c>
      <c r="D123" s="1">
        <v>23948</v>
      </c>
      <c r="E123">
        <v>4</v>
      </c>
      <c r="F123" t="s">
        <v>7</v>
      </c>
    </row>
    <row r="124" spans="1:6" ht="12.75">
      <c r="A124" t="s">
        <v>2</v>
      </c>
      <c r="B124" t="s">
        <v>6</v>
      </c>
      <c r="C124" t="s">
        <v>211</v>
      </c>
      <c r="D124" s="1">
        <v>23948</v>
      </c>
      <c r="E124">
        <v>4</v>
      </c>
      <c r="F124" t="s">
        <v>7</v>
      </c>
    </row>
    <row r="125" spans="1:6" ht="12.75">
      <c r="A125" t="s">
        <v>2</v>
      </c>
      <c r="B125" t="s">
        <v>6</v>
      </c>
      <c r="C125" t="s">
        <v>211</v>
      </c>
      <c r="D125" s="1">
        <v>23948</v>
      </c>
      <c r="E125">
        <v>4</v>
      </c>
      <c r="F125" t="s">
        <v>7</v>
      </c>
    </row>
    <row r="126" spans="1:12" ht="12.75">
      <c r="A126" t="s">
        <v>2</v>
      </c>
      <c r="B126" t="s">
        <v>13</v>
      </c>
      <c r="C126" t="s">
        <v>211</v>
      </c>
      <c r="D126" s="1">
        <v>23948</v>
      </c>
      <c r="E126">
        <v>4</v>
      </c>
      <c r="F126" t="s">
        <v>7</v>
      </c>
      <c r="H126" s="3">
        <v>6.2</v>
      </c>
      <c r="I126" s="3">
        <v>8.1</v>
      </c>
      <c r="J126" s="3">
        <v>23</v>
      </c>
      <c r="K126" s="3">
        <f>J126/I126</f>
        <v>2.8395061728395063</v>
      </c>
      <c r="L126" s="3">
        <v>2.8</v>
      </c>
    </row>
    <row r="127" spans="1:12" ht="12.75">
      <c r="A127" t="s">
        <v>2</v>
      </c>
      <c r="B127" t="s">
        <v>13</v>
      </c>
      <c r="C127" t="s">
        <v>211</v>
      </c>
      <c r="D127" s="1">
        <v>23948</v>
      </c>
      <c r="E127">
        <v>4</v>
      </c>
      <c r="F127" t="s">
        <v>7</v>
      </c>
      <c r="H127" s="3">
        <v>5.8</v>
      </c>
      <c r="I127" s="3">
        <v>8.2</v>
      </c>
      <c r="J127" s="3">
        <v>23.6</v>
      </c>
      <c r="K127" s="3">
        <f>J127/I127</f>
        <v>2.878048780487805</v>
      </c>
      <c r="L127" s="3">
        <v>2.4</v>
      </c>
    </row>
    <row r="128" spans="1:12" ht="12.75">
      <c r="A128" t="s">
        <v>2</v>
      </c>
      <c r="B128" t="s">
        <v>13</v>
      </c>
      <c r="C128" t="s">
        <v>211</v>
      </c>
      <c r="D128" s="1">
        <v>23948</v>
      </c>
      <c r="E128">
        <v>4</v>
      </c>
      <c r="F128" t="s">
        <v>7</v>
      </c>
      <c r="H128" s="3">
        <v>6</v>
      </c>
      <c r="I128" s="3">
        <v>9.1</v>
      </c>
      <c r="J128" s="3">
        <v>25.2</v>
      </c>
      <c r="K128" s="3">
        <f>J128/I128</f>
        <v>2.769230769230769</v>
      </c>
      <c r="L128" s="3">
        <v>1.6</v>
      </c>
    </row>
    <row r="129" spans="1:6" ht="12.75">
      <c r="A129" t="s">
        <v>2</v>
      </c>
      <c r="B129" t="s">
        <v>13</v>
      </c>
      <c r="C129" t="s">
        <v>211</v>
      </c>
      <c r="D129" s="1">
        <v>23948</v>
      </c>
      <c r="E129">
        <v>4</v>
      </c>
      <c r="F129" t="s">
        <v>7</v>
      </c>
    </row>
    <row r="130" spans="1:12" ht="12.75">
      <c r="A130" t="s">
        <v>2</v>
      </c>
      <c r="B130" t="s">
        <v>13</v>
      </c>
      <c r="C130" t="s">
        <v>212</v>
      </c>
      <c r="D130" s="1">
        <v>23948</v>
      </c>
      <c r="E130">
        <v>5</v>
      </c>
      <c r="F130" t="s">
        <v>7</v>
      </c>
      <c r="H130" s="3">
        <v>6.2</v>
      </c>
      <c r="I130" s="3">
        <v>8.7</v>
      </c>
      <c r="J130" s="3">
        <v>25.6</v>
      </c>
      <c r="K130" s="3">
        <f>J130/I130</f>
        <v>2.9425287356321843</v>
      </c>
      <c r="L130" s="3">
        <v>2.1</v>
      </c>
    </row>
    <row r="131" spans="1:6" ht="12.75">
      <c r="A131" t="s">
        <v>2</v>
      </c>
      <c r="B131" t="s">
        <v>6</v>
      </c>
      <c r="C131" t="s">
        <v>212</v>
      </c>
      <c r="D131" s="1">
        <v>23948</v>
      </c>
      <c r="E131">
        <v>5</v>
      </c>
      <c r="F131" t="s">
        <v>7</v>
      </c>
    </row>
    <row r="132" spans="1:6" ht="12.75">
      <c r="A132" t="s">
        <v>2</v>
      </c>
      <c r="B132" t="s">
        <v>6</v>
      </c>
      <c r="C132" t="s">
        <v>212</v>
      </c>
      <c r="D132" s="1">
        <v>23948</v>
      </c>
      <c r="E132">
        <v>5</v>
      </c>
      <c r="F132" t="s">
        <v>7</v>
      </c>
    </row>
    <row r="133" spans="1:12" ht="12.75">
      <c r="A133" t="s">
        <v>2</v>
      </c>
      <c r="B133" t="s">
        <v>6</v>
      </c>
      <c r="C133" t="s">
        <v>55</v>
      </c>
      <c r="D133" s="1">
        <v>23965</v>
      </c>
      <c r="E133">
        <v>3</v>
      </c>
      <c r="F133" t="s">
        <v>7</v>
      </c>
      <c r="H133" s="3">
        <v>5.4</v>
      </c>
      <c r="I133" s="3">
        <v>8</v>
      </c>
      <c r="J133" s="3">
        <v>24.6</v>
      </c>
      <c r="K133" s="3">
        <f aca="true" t="shared" si="5" ref="K133:K146">J133/I133</f>
        <v>3.075</v>
      </c>
      <c r="L133" s="3">
        <v>4.3</v>
      </c>
    </row>
    <row r="134" spans="1:12" ht="12.75">
      <c r="A134" t="s">
        <v>2</v>
      </c>
      <c r="B134" t="s">
        <v>6</v>
      </c>
      <c r="C134" t="s">
        <v>56</v>
      </c>
      <c r="D134" s="1">
        <v>23966</v>
      </c>
      <c r="E134">
        <v>3</v>
      </c>
      <c r="F134" t="s">
        <v>57</v>
      </c>
      <c r="H134" s="3">
        <v>5</v>
      </c>
      <c r="I134" s="3">
        <v>8.9</v>
      </c>
      <c r="J134" s="3">
        <v>26.2</v>
      </c>
      <c r="K134" s="3">
        <f t="shared" si="5"/>
        <v>2.9438202247191008</v>
      </c>
      <c r="L134" s="3">
        <v>4.2</v>
      </c>
    </row>
    <row r="135" spans="1:12" ht="12.75">
      <c r="A135" t="s">
        <v>2</v>
      </c>
      <c r="B135" t="s">
        <v>6</v>
      </c>
      <c r="C135" t="s">
        <v>56</v>
      </c>
      <c r="D135" s="1">
        <v>23966</v>
      </c>
      <c r="E135">
        <v>3</v>
      </c>
      <c r="F135" t="s">
        <v>57</v>
      </c>
      <c r="H135" s="3">
        <v>5</v>
      </c>
      <c r="J135" s="3">
        <v>25.6</v>
      </c>
      <c r="L135" s="3">
        <v>4</v>
      </c>
    </row>
    <row r="136" spans="1:12" ht="12.75">
      <c r="A136" t="s">
        <v>2</v>
      </c>
      <c r="B136" t="s">
        <v>6</v>
      </c>
      <c r="C136" t="s">
        <v>52</v>
      </c>
      <c r="D136" s="1">
        <v>25071</v>
      </c>
      <c r="E136">
        <v>1</v>
      </c>
      <c r="F136" t="s">
        <v>7</v>
      </c>
      <c r="H136" s="3">
        <v>5.2</v>
      </c>
      <c r="I136" s="3">
        <v>7.5</v>
      </c>
      <c r="J136" s="3">
        <v>25.4</v>
      </c>
      <c r="K136" s="3">
        <f t="shared" si="5"/>
        <v>3.3866666666666663</v>
      </c>
      <c r="L136" s="3">
        <v>5</v>
      </c>
    </row>
    <row r="137" spans="1:12" ht="12.75">
      <c r="A137" t="s">
        <v>2</v>
      </c>
      <c r="B137" t="s">
        <v>13</v>
      </c>
      <c r="C137" t="s">
        <v>14</v>
      </c>
      <c r="D137" s="1">
        <v>24634</v>
      </c>
      <c r="E137">
        <v>2</v>
      </c>
      <c r="F137" t="s">
        <v>7</v>
      </c>
      <c r="H137" s="3">
        <v>6.1</v>
      </c>
      <c r="I137" s="3">
        <v>8.7</v>
      </c>
      <c r="J137" s="3">
        <v>26.5</v>
      </c>
      <c r="K137" s="3">
        <f t="shared" si="5"/>
        <v>3.0459770114942533</v>
      </c>
      <c r="L137" s="3">
        <v>2.6</v>
      </c>
    </row>
    <row r="138" spans="1:12" ht="12.75">
      <c r="A138" t="s">
        <v>2</v>
      </c>
      <c r="B138" t="s">
        <v>13</v>
      </c>
      <c r="C138" t="s">
        <v>14</v>
      </c>
      <c r="D138" s="1">
        <v>24634</v>
      </c>
      <c r="E138">
        <v>2</v>
      </c>
      <c r="F138" t="s">
        <v>7</v>
      </c>
      <c r="H138" s="3">
        <v>6</v>
      </c>
      <c r="I138" s="3">
        <v>8.5</v>
      </c>
      <c r="J138" s="3">
        <v>25.6</v>
      </c>
      <c r="K138" s="3">
        <f t="shared" si="5"/>
        <v>3.011764705882353</v>
      </c>
      <c r="L138" s="3">
        <v>2.4</v>
      </c>
    </row>
    <row r="139" spans="1:12" ht="12.75">
      <c r="A139" t="s">
        <v>2</v>
      </c>
      <c r="B139" t="s">
        <v>6</v>
      </c>
      <c r="C139" t="s">
        <v>14</v>
      </c>
      <c r="D139" s="1">
        <v>24634</v>
      </c>
      <c r="E139">
        <v>2</v>
      </c>
      <c r="F139" t="s">
        <v>7</v>
      </c>
      <c r="H139" s="3">
        <v>5.3</v>
      </c>
      <c r="L139" s="5" t="s">
        <v>118</v>
      </c>
    </row>
    <row r="140" spans="1:12" ht="12.75">
      <c r="A140" t="s">
        <v>2</v>
      </c>
      <c r="B140" t="s">
        <v>6</v>
      </c>
      <c r="C140" t="s">
        <v>49</v>
      </c>
      <c r="D140" s="1">
        <v>24708</v>
      </c>
      <c r="E140">
        <v>1</v>
      </c>
      <c r="F140" t="s">
        <v>7</v>
      </c>
      <c r="H140" s="3">
        <v>5.4</v>
      </c>
      <c r="I140" s="3">
        <v>9</v>
      </c>
      <c r="J140" s="3">
        <v>26.6</v>
      </c>
      <c r="K140" s="3">
        <f>J141/I140</f>
        <v>3.0444444444444443</v>
      </c>
      <c r="L140" s="3">
        <v>5</v>
      </c>
    </row>
    <row r="141" spans="1:12" ht="12.75">
      <c r="A141" t="s">
        <v>2</v>
      </c>
      <c r="B141" t="s">
        <v>6</v>
      </c>
      <c r="C141" t="s">
        <v>49</v>
      </c>
      <c r="D141" s="1">
        <v>24696</v>
      </c>
      <c r="E141">
        <v>3</v>
      </c>
      <c r="F141" t="s">
        <v>7</v>
      </c>
      <c r="H141" s="3">
        <v>5.7</v>
      </c>
      <c r="I141" s="3">
        <v>9.2</v>
      </c>
      <c r="J141" s="3">
        <v>27.4</v>
      </c>
      <c r="K141" s="3">
        <f>J142/I141</f>
        <v>2.8260869565217392</v>
      </c>
      <c r="L141" s="3">
        <v>4</v>
      </c>
    </row>
    <row r="142" spans="1:12" ht="12.75">
      <c r="A142" t="s">
        <v>2</v>
      </c>
      <c r="B142" t="s">
        <v>6</v>
      </c>
      <c r="C142" t="s">
        <v>59</v>
      </c>
      <c r="D142" s="1">
        <v>25051</v>
      </c>
      <c r="E142">
        <v>1</v>
      </c>
      <c r="F142" t="s">
        <v>15</v>
      </c>
      <c r="H142" s="3">
        <v>5.3</v>
      </c>
      <c r="I142" s="3">
        <v>8.9</v>
      </c>
      <c r="J142" s="3">
        <v>26</v>
      </c>
      <c r="K142" s="3">
        <f t="shared" si="5"/>
        <v>2.9213483146067416</v>
      </c>
      <c r="L142" s="3">
        <v>4.4</v>
      </c>
    </row>
    <row r="143" spans="1:12" ht="12.75">
      <c r="A143" t="s">
        <v>2</v>
      </c>
      <c r="B143" t="s">
        <v>6</v>
      </c>
      <c r="C143" t="s">
        <v>60</v>
      </c>
      <c r="D143" s="1">
        <v>26543</v>
      </c>
      <c r="E143">
        <v>1</v>
      </c>
      <c r="F143" t="s">
        <v>7</v>
      </c>
      <c r="H143" s="3">
        <v>5.3</v>
      </c>
      <c r="I143" s="3">
        <v>8.6</v>
      </c>
      <c r="J143" s="3">
        <v>25.8</v>
      </c>
      <c r="K143" s="3">
        <f t="shared" si="5"/>
        <v>3</v>
      </c>
      <c r="L143" s="3">
        <v>3.7</v>
      </c>
    </row>
    <row r="144" spans="1:12" ht="12.75">
      <c r="A144" t="s">
        <v>2</v>
      </c>
      <c r="B144" t="s">
        <v>6</v>
      </c>
      <c r="C144" t="s">
        <v>60</v>
      </c>
      <c r="D144" s="1">
        <v>26543</v>
      </c>
      <c r="E144">
        <v>1</v>
      </c>
      <c r="F144" t="s">
        <v>7</v>
      </c>
      <c r="H144" s="3">
        <v>5.5</v>
      </c>
      <c r="I144" s="3">
        <v>9</v>
      </c>
      <c r="J144" s="3">
        <v>25.7</v>
      </c>
      <c r="K144" s="3">
        <f t="shared" si="5"/>
        <v>2.8555555555555556</v>
      </c>
      <c r="L144" s="3">
        <v>4.3</v>
      </c>
    </row>
    <row r="145" spans="1:12" ht="12.75">
      <c r="A145" t="s">
        <v>2</v>
      </c>
      <c r="B145" t="s">
        <v>6</v>
      </c>
      <c r="C145" t="s">
        <v>60</v>
      </c>
      <c r="D145" s="1">
        <v>26543</v>
      </c>
      <c r="E145">
        <v>1</v>
      </c>
      <c r="F145" t="s">
        <v>7</v>
      </c>
      <c r="H145" s="3">
        <v>5.4</v>
      </c>
      <c r="I145" s="3">
        <v>8.8</v>
      </c>
      <c r="J145" s="3">
        <v>27.2</v>
      </c>
      <c r="K145" s="3">
        <f t="shared" si="5"/>
        <v>3.0909090909090904</v>
      </c>
      <c r="L145" s="3">
        <v>5.2</v>
      </c>
    </row>
    <row r="146" spans="1:12" ht="12.75">
      <c r="A146" t="s">
        <v>2</v>
      </c>
      <c r="B146" t="s">
        <v>6</v>
      </c>
      <c r="C146" t="s">
        <v>60</v>
      </c>
      <c r="D146" s="1">
        <v>26543</v>
      </c>
      <c r="E146">
        <v>1</v>
      </c>
      <c r="F146" t="s">
        <v>7</v>
      </c>
      <c r="H146" s="3">
        <v>5.6</v>
      </c>
      <c r="I146" s="3">
        <v>9.1</v>
      </c>
      <c r="J146" s="3">
        <v>25.4</v>
      </c>
      <c r="K146" s="3">
        <f t="shared" si="5"/>
        <v>2.791208791208791</v>
      </c>
      <c r="L146" s="3">
        <v>5</v>
      </c>
    </row>
    <row r="147" spans="7:12" ht="12.75">
      <c r="G147" t="s">
        <v>107</v>
      </c>
      <c r="H147" s="3">
        <f>AVERAGE(H101:H146)</f>
        <v>5.475757575757577</v>
      </c>
      <c r="I147" s="3">
        <f>AVERAGE(I101:I146)</f>
        <v>8.673333333333334</v>
      </c>
      <c r="J147" s="3">
        <f>AVERAGE(J101:J146)</f>
        <v>25.971875000000004</v>
      </c>
      <c r="K147" s="3">
        <f>AVERAGE(K101:K146)</f>
        <v>2.990236579834558</v>
      </c>
      <c r="L147" s="3">
        <f>AVERAGE(L101:L146)</f>
        <v>3.8548387096774195</v>
      </c>
    </row>
    <row r="148" spans="7:12" ht="12.75">
      <c r="G148" t="s">
        <v>108</v>
      </c>
      <c r="H148" s="3">
        <f>MAX(H101:H146)</f>
        <v>6.2</v>
      </c>
      <c r="I148" s="3">
        <f>MAX(I101:I146)</f>
        <v>9.6</v>
      </c>
      <c r="J148" s="3">
        <f>MAX(J101:J146)</f>
        <v>28.7</v>
      </c>
      <c r="K148" s="3">
        <f>MAX(K101:K146)</f>
        <v>3.3866666666666663</v>
      </c>
      <c r="L148" s="3">
        <f>MAX(L101:L146)</f>
        <v>5.2</v>
      </c>
    </row>
    <row r="149" spans="7:12" ht="12.75">
      <c r="G149" t="s">
        <v>109</v>
      </c>
      <c r="H149" s="3">
        <f>MIN(H101:H146)</f>
        <v>4.8</v>
      </c>
      <c r="I149" s="3">
        <f>MIN(I101:I146)</f>
        <v>7.5</v>
      </c>
      <c r="J149" s="3">
        <f>MIN(J101:J146)</f>
        <v>23</v>
      </c>
      <c r="K149" s="3">
        <f>MIN(K101:K146)</f>
        <v>2.6881720430107525</v>
      </c>
      <c r="L149" s="3">
        <f>MIN(L101:L146)</f>
        <v>1.6</v>
      </c>
    </row>
    <row r="151" spans="8:12" ht="12.75">
      <c r="H151" s="3" t="s">
        <v>96</v>
      </c>
      <c r="I151" s="3" t="s">
        <v>98</v>
      </c>
      <c r="K151" s="3" t="s">
        <v>101</v>
      </c>
      <c r="L151" s="3" t="s">
        <v>103</v>
      </c>
    </row>
    <row r="152" spans="8:12" ht="12.75">
      <c r="H152" s="3" t="s">
        <v>99</v>
      </c>
      <c r="I152" s="3" t="s">
        <v>97</v>
      </c>
      <c r="J152" s="3" t="s">
        <v>99</v>
      </c>
      <c r="K152" s="3" t="s">
        <v>102</v>
      </c>
      <c r="L152" s="3" t="s">
        <v>104</v>
      </c>
    </row>
    <row r="153" spans="1:12" ht="12.75">
      <c r="A153" t="s">
        <v>2</v>
      </c>
      <c r="B153" t="s">
        <v>6</v>
      </c>
      <c r="C153" t="s">
        <v>121</v>
      </c>
      <c r="D153" s="1">
        <v>37088</v>
      </c>
      <c r="F153" t="s">
        <v>122</v>
      </c>
      <c r="G153" t="s">
        <v>238</v>
      </c>
      <c r="H153" s="3">
        <v>5.4</v>
      </c>
      <c r="I153" s="3">
        <v>8.5</v>
      </c>
      <c r="J153" s="3">
        <v>26.5</v>
      </c>
      <c r="K153" s="3">
        <f aca="true" t="shared" si="6" ref="K153:K162">J153/I153</f>
        <v>3.1176470588235294</v>
      </c>
      <c r="L153" s="3" t="s">
        <v>124</v>
      </c>
    </row>
    <row r="154" spans="1:12" ht="12.75">
      <c r="A154" t="s">
        <v>2</v>
      </c>
      <c r="B154" t="s">
        <v>6</v>
      </c>
      <c r="C154" t="s">
        <v>121</v>
      </c>
      <c r="D154" s="1">
        <v>37088</v>
      </c>
      <c r="F154" t="s">
        <v>122</v>
      </c>
      <c r="G154" t="s">
        <v>247</v>
      </c>
      <c r="H154" s="3">
        <v>5.4</v>
      </c>
      <c r="I154" s="3">
        <v>8.2</v>
      </c>
      <c r="J154" s="3">
        <v>26.1</v>
      </c>
      <c r="K154" s="3">
        <f t="shared" si="6"/>
        <v>3.1829268292682933</v>
      </c>
      <c r="L154" s="3">
        <v>3.7</v>
      </c>
    </row>
    <row r="155" spans="1:12" ht="12.75">
      <c r="A155" t="s">
        <v>2</v>
      </c>
      <c r="B155" t="s">
        <v>6</v>
      </c>
      <c r="C155" t="s">
        <v>121</v>
      </c>
      <c r="D155" s="1">
        <v>37088</v>
      </c>
      <c r="F155" t="s">
        <v>122</v>
      </c>
      <c r="G155" t="s">
        <v>248</v>
      </c>
      <c r="H155" s="3">
        <v>5.6</v>
      </c>
      <c r="I155" s="3">
        <v>8.5</v>
      </c>
      <c r="J155" s="3">
        <v>27.2</v>
      </c>
      <c r="K155" s="3">
        <f t="shared" si="6"/>
        <v>3.1999999999999997</v>
      </c>
      <c r="L155" s="3">
        <v>4.7</v>
      </c>
    </row>
    <row r="156" spans="1:12" ht="12.75">
      <c r="A156" t="s">
        <v>2</v>
      </c>
      <c r="B156" t="s">
        <v>6</v>
      </c>
      <c r="C156" t="s">
        <v>121</v>
      </c>
      <c r="D156" s="1">
        <v>37098</v>
      </c>
      <c r="F156" t="s">
        <v>122</v>
      </c>
      <c r="G156" t="s">
        <v>248</v>
      </c>
      <c r="H156" s="3">
        <v>5.8</v>
      </c>
      <c r="I156" s="3">
        <v>10</v>
      </c>
      <c r="J156" s="3">
        <v>26.7</v>
      </c>
      <c r="K156" s="3">
        <f t="shared" si="6"/>
        <v>2.67</v>
      </c>
      <c r="L156" s="3">
        <v>4.2</v>
      </c>
    </row>
    <row r="157" spans="1:12" ht="12.75">
      <c r="A157" t="s">
        <v>2</v>
      </c>
      <c r="B157" t="s">
        <v>6</v>
      </c>
      <c r="C157" t="s">
        <v>121</v>
      </c>
      <c r="D157" s="1">
        <v>37107</v>
      </c>
      <c r="F157" t="s">
        <v>122</v>
      </c>
      <c r="G157" t="s">
        <v>249</v>
      </c>
      <c r="H157" s="3">
        <v>5.5</v>
      </c>
      <c r="I157" s="3">
        <v>9.2</v>
      </c>
      <c r="J157" s="3">
        <v>28.4</v>
      </c>
      <c r="K157" s="3">
        <f t="shared" si="6"/>
        <v>3.0869565217391304</v>
      </c>
      <c r="L157" s="3">
        <v>4.1</v>
      </c>
    </row>
    <row r="158" spans="1:12" ht="12.75">
      <c r="A158" t="s">
        <v>2</v>
      </c>
      <c r="B158" t="s">
        <v>13</v>
      </c>
      <c r="C158" t="s">
        <v>121</v>
      </c>
      <c r="D158" s="1">
        <v>37088</v>
      </c>
      <c r="F158" t="s">
        <v>122</v>
      </c>
      <c r="G158" t="s">
        <v>246</v>
      </c>
      <c r="H158" s="3">
        <v>6.1</v>
      </c>
      <c r="I158" s="3">
        <v>8.6</v>
      </c>
      <c r="J158" s="3">
        <v>26.4</v>
      </c>
      <c r="K158" s="3">
        <f t="shared" si="6"/>
        <v>3.0697674418604652</v>
      </c>
      <c r="L158" s="3">
        <v>2.5</v>
      </c>
    </row>
    <row r="159" spans="1:12" ht="12.75">
      <c r="A159" t="s">
        <v>2</v>
      </c>
      <c r="B159" t="s">
        <v>13</v>
      </c>
      <c r="C159" t="s">
        <v>121</v>
      </c>
      <c r="D159" s="1">
        <v>37088</v>
      </c>
      <c r="F159" t="s">
        <v>122</v>
      </c>
      <c r="G159" t="s">
        <v>250</v>
      </c>
      <c r="H159" s="3">
        <v>5.8</v>
      </c>
      <c r="I159" s="3">
        <v>8.8</v>
      </c>
      <c r="J159" s="3">
        <v>26.7</v>
      </c>
      <c r="K159" s="3">
        <f t="shared" si="6"/>
        <v>3.0340909090909087</v>
      </c>
      <c r="L159" s="3">
        <v>2.7</v>
      </c>
    </row>
    <row r="160" spans="1:12" ht="12.75">
      <c r="A160" t="s">
        <v>2</v>
      </c>
      <c r="B160" t="s">
        <v>13</v>
      </c>
      <c r="C160" t="s">
        <v>121</v>
      </c>
      <c r="D160" s="1">
        <v>37088</v>
      </c>
      <c r="F160" t="s">
        <v>122</v>
      </c>
      <c r="G160" t="s">
        <v>251</v>
      </c>
      <c r="H160" s="3">
        <v>6.4</v>
      </c>
      <c r="I160" s="3">
        <v>7.6</v>
      </c>
      <c r="J160" s="3">
        <v>25.1</v>
      </c>
      <c r="K160" s="3">
        <f t="shared" si="6"/>
        <v>3.3026315789473686</v>
      </c>
      <c r="L160" s="3">
        <v>3.2</v>
      </c>
    </row>
    <row r="161" spans="1:12" ht="12.75">
      <c r="A161" t="s">
        <v>2</v>
      </c>
      <c r="B161" t="s">
        <v>13</v>
      </c>
      <c r="C161" t="s">
        <v>121</v>
      </c>
      <c r="D161" s="1">
        <v>37088</v>
      </c>
      <c r="F161" t="s">
        <v>122</v>
      </c>
      <c r="G161" t="s">
        <v>252</v>
      </c>
      <c r="H161" s="3">
        <v>6</v>
      </c>
      <c r="I161" s="3">
        <v>8.3</v>
      </c>
      <c r="J161" s="3">
        <v>25.6</v>
      </c>
      <c r="K161" s="3">
        <f t="shared" si="6"/>
        <v>3.08433734939759</v>
      </c>
      <c r="L161" s="3">
        <v>2.5</v>
      </c>
    </row>
    <row r="162" spans="1:12" ht="12.75">
      <c r="A162" t="s">
        <v>2</v>
      </c>
      <c r="B162" t="s">
        <v>13</v>
      </c>
      <c r="C162" t="s">
        <v>121</v>
      </c>
      <c r="D162" s="1">
        <v>37098</v>
      </c>
      <c r="F162" t="s">
        <v>122</v>
      </c>
      <c r="G162" t="s">
        <v>253</v>
      </c>
      <c r="H162" s="3">
        <v>6.1</v>
      </c>
      <c r="I162" s="3">
        <v>9</v>
      </c>
      <c r="J162" s="3">
        <v>28</v>
      </c>
      <c r="K162" s="3">
        <f t="shared" si="6"/>
        <v>3.111111111111111</v>
      </c>
      <c r="L162" s="3">
        <v>1.7</v>
      </c>
    </row>
    <row r="166" spans="1:12" ht="12.75">
      <c r="A166" t="s">
        <v>274</v>
      </c>
      <c r="B166" t="s">
        <v>13</v>
      </c>
      <c r="C166" t="s">
        <v>16</v>
      </c>
      <c r="D166" s="1">
        <v>21352</v>
      </c>
      <c r="E166">
        <v>4</v>
      </c>
      <c r="F166" t="s">
        <v>7</v>
      </c>
      <c r="H166" s="3">
        <v>6</v>
      </c>
      <c r="I166" s="3">
        <v>9.1</v>
      </c>
      <c r="J166" s="3">
        <v>31</v>
      </c>
      <c r="K166" s="3">
        <f>J166/I166</f>
        <v>3.406593406593407</v>
      </c>
      <c r="L166" s="3">
        <v>4.7</v>
      </c>
    </row>
  </sheetData>
  <printOptions gridLines="1"/>
  <pageMargins left="0.45" right="0.25" top="0.27" bottom="0.31" header="0.28" footer="0.37"/>
  <pageSetup horizontalDpi="600" verticalDpi="600" orientation="landscape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58"/>
  <sheetViews>
    <sheetView workbookViewId="0" topLeftCell="A32">
      <selection activeCell="K52" sqref="K52"/>
    </sheetView>
  </sheetViews>
  <sheetFormatPr defaultColWidth="9.140625" defaultRowHeight="12.75"/>
  <cols>
    <col min="1" max="1" width="9.57421875" style="0" customWidth="1"/>
    <col min="2" max="2" width="4.28125" style="0" customWidth="1"/>
    <col min="3" max="3" width="21.421875" style="0" customWidth="1"/>
    <col min="4" max="4" width="10.8515625" style="0" customWidth="1"/>
    <col min="5" max="5" width="4.140625" style="0" customWidth="1"/>
    <col min="6" max="6" width="11.8515625" style="0" customWidth="1"/>
    <col min="8" max="8" width="9.140625" style="3" customWidth="1"/>
    <col min="9" max="9" width="8.421875" style="3" customWidth="1"/>
    <col min="10" max="10" width="7.00390625" style="3" customWidth="1"/>
    <col min="11" max="13" width="9.140625" style="3" customWidth="1"/>
    <col min="14" max="14" width="9.8515625" style="0" customWidth="1"/>
  </cols>
  <sheetData>
    <row r="1" ht="12.75">
      <c r="A1" t="s">
        <v>0</v>
      </c>
    </row>
    <row r="2" ht="12.75">
      <c r="B2" t="s">
        <v>3</v>
      </c>
    </row>
    <row r="3" ht="12.75">
      <c r="B3" t="s">
        <v>100</v>
      </c>
    </row>
    <row r="4" ht="12.75">
      <c r="B4" t="s">
        <v>5</v>
      </c>
    </row>
    <row r="6" spans="1:12" ht="12.75">
      <c r="A6" t="s">
        <v>1</v>
      </c>
      <c r="B6" t="s">
        <v>25</v>
      </c>
      <c r="C6" t="s">
        <v>24</v>
      </c>
      <c r="D6" t="s">
        <v>23</v>
      </c>
      <c r="F6" t="s">
        <v>22</v>
      </c>
      <c r="G6" t="s">
        <v>95</v>
      </c>
      <c r="H6" s="3" t="s">
        <v>96</v>
      </c>
      <c r="I6" s="3" t="s">
        <v>98</v>
      </c>
      <c r="K6" s="3" t="s">
        <v>101</v>
      </c>
      <c r="L6" s="3" t="s">
        <v>103</v>
      </c>
    </row>
    <row r="7" spans="7:12" ht="12.75">
      <c r="G7" t="s">
        <v>21</v>
      </c>
      <c r="H7" s="3" t="s">
        <v>99</v>
      </c>
      <c r="I7" s="3" t="s">
        <v>97</v>
      </c>
      <c r="J7" s="3" t="s">
        <v>99</v>
      </c>
      <c r="K7" s="3" t="s">
        <v>102</v>
      </c>
      <c r="L7" s="3" t="s">
        <v>104</v>
      </c>
    </row>
    <row r="9" spans="1:12" ht="12.75">
      <c r="A9" t="s">
        <v>94</v>
      </c>
      <c r="B9" t="s">
        <v>6</v>
      </c>
      <c r="C9" t="s">
        <v>19</v>
      </c>
      <c r="D9" s="1">
        <v>22811</v>
      </c>
      <c r="E9">
        <v>2</v>
      </c>
      <c r="F9" t="s">
        <v>20</v>
      </c>
      <c r="G9" s="2" t="s">
        <v>61</v>
      </c>
      <c r="H9" s="3">
        <v>5.3</v>
      </c>
      <c r="I9" s="4">
        <v>8.3</v>
      </c>
      <c r="J9" s="3">
        <v>30.9</v>
      </c>
      <c r="K9" s="3">
        <f aca="true" t="shared" si="0" ref="K9:K14">J9/I9</f>
        <v>3.72289156626506</v>
      </c>
      <c r="L9" s="3">
        <v>5.7</v>
      </c>
    </row>
    <row r="10" spans="1:12" ht="12.75">
      <c r="A10" t="s">
        <v>94</v>
      </c>
      <c r="B10" t="s">
        <v>6</v>
      </c>
      <c r="C10" t="s">
        <v>19</v>
      </c>
      <c r="D10" s="1">
        <v>22811</v>
      </c>
      <c r="E10">
        <v>2</v>
      </c>
      <c r="F10" t="s">
        <v>20</v>
      </c>
      <c r="G10" s="2" t="s">
        <v>62</v>
      </c>
      <c r="H10" s="3">
        <v>5.5</v>
      </c>
      <c r="I10" s="4">
        <v>9.7</v>
      </c>
      <c r="J10" s="3">
        <v>30.7</v>
      </c>
      <c r="K10" s="3">
        <f t="shared" si="0"/>
        <v>3.1649484536082477</v>
      </c>
      <c r="L10" s="3">
        <v>5.5</v>
      </c>
    </row>
    <row r="11" spans="1:20" ht="12.75">
      <c r="A11" t="s">
        <v>94</v>
      </c>
      <c r="B11" t="s">
        <v>6</v>
      </c>
      <c r="C11" t="s">
        <v>19</v>
      </c>
      <c r="D11" s="1">
        <v>22811</v>
      </c>
      <c r="E11">
        <v>2</v>
      </c>
      <c r="F11" t="s">
        <v>20</v>
      </c>
      <c r="G11" s="2" t="s">
        <v>65</v>
      </c>
      <c r="H11" s="3">
        <v>5.3</v>
      </c>
      <c r="I11" s="4">
        <v>9</v>
      </c>
      <c r="J11" s="3">
        <v>27.9</v>
      </c>
      <c r="K11" s="3">
        <f t="shared" si="0"/>
        <v>3.0999999999999996</v>
      </c>
      <c r="O11" t="s">
        <v>129</v>
      </c>
      <c r="T11" t="s">
        <v>129</v>
      </c>
    </row>
    <row r="12" spans="1:20" ht="13.5" thickBot="1">
      <c r="A12" t="s">
        <v>94</v>
      </c>
      <c r="B12" t="s">
        <v>6</v>
      </c>
      <c r="C12" t="s">
        <v>19</v>
      </c>
      <c r="D12" s="1">
        <v>22811</v>
      </c>
      <c r="E12">
        <v>2</v>
      </c>
      <c r="F12" t="s">
        <v>20</v>
      </c>
      <c r="G12" s="2" t="s">
        <v>67</v>
      </c>
      <c r="H12" s="3">
        <v>5.7</v>
      </c>
      <c r="I12" s="4">
        <v>10</v>
      </c>
      <c r="J12" s="3">
        <v>31.7</v>
      </c>
      <c r="K12" s="3">
        <f t="shared" si="0"/>
        <v>3.17</v>
      </c>
      <c r="O12" t="s">
        <v>160</v>
      </c>
      <c r="T12" t="s">
        <v>162</v>
      </c>
    </row>
    <row r="13" spans="1:22" ht="12.75">
      <c r="A13" t="s">
        <v>94</v>
      </c>
      <c r="B13" t="s">
        <v>6</v>
      </c>
      <c r="C13" t="s">
        <v>19</v>
      </c>
      <c r="D13" s="1">
        <v>22811</v>
      </c>
      <c r="E13">
        <v>2</v>
      </c>
      <c r="F13" t="s">
        <v>20</v>
      </c>
      <c r="H13" s="3">
        <v>5.6</v>
      </c>
      <c r="I13" s="3">
        <v>8.6</v>
      </c>
      <c r="J13" s="3">
        <v>28.8</v>
      </c>
      <c r="K13" s="3">
        <f t="shared" si="0"/>
        <v>3.3488372093023258</v>
      </c>
      <c r="L13" s="3">
        <v>5.2</v>
      </c>
      <c r="O13" s="8"/>
      <c r="P13" s="8" t="s">
        <v>130</v>
      </c>
      <c r="Q13" s="8" t="s">
        <v>131</v>
      </c>
      <c r="T13" s="8"/>
      <c r="U13" s="8" t="s">
        <v>130</v>
      </c>
      <c r="V13" s="8" t="s">
        <v>131</v>
      </c>
    </row>
    <row r="14" spans="1:22" ht="12.75">
      <c r="A14" t="s">
        <v>94</v>
      </c>
      <c r="B14" t="s">
        <v>6</v>
      </c>
      <c r="C14" t="s">
        <v>19</v>
      </c>
      <c r="D14" s="1">
        <v>22811</v>
      </c>
      <c r="E14">
        <v>2</v>
      </c>
      <c r="F14" t="s">
        <v>20</v>
      </c>
      <c r="G14" s="2" t="s">
        <v>120</v>
      </c>
      <c r="H14" s="3">
        <v>5.5</v>
      </c>
      <c r="I14" s="3">
        <v>9.2</v>
      </c>
      <c r="J14" s="3">
        <v>31</v>
      </c>
      <c r="K14" s="3">
        <f t="shared" si="0"/>
        <v>3.3695652173913047</v>
      </c>
      <c r="L14" s="3">
        <v>5.8</v>
      </c>
      <c r="O14" s="6" t="s">
        <v>132</v>
      </c>
      <c r="P14" s="6">
        <v>30.163636363636364</v>
      </c>
      <c r="Q14" s="6">
        <v>25.11666666666666</v>
      </c>
      <c r="T14" s="6" t="s">
        <v>132</v>
      </c>
      <c r="U14" s="6">
        <v>3.2755636913720068</v>
      </c>
      <c r="V14" s="6">
        <v>3.021920788604701</v>
      </c>
    </row>
    <row r="15" spans="1:22" ht="12.75">
      <c r="A15" t="s">
        <v>94</v>
      </c>
      <c r="B15" t="s">
        <v>6</v>
      </c>
      <c r="C15" t="s">
        <v>16</v>
      </c>
      <c r="D15" s="1">
        <v>21352</v>
      </c>
      <c r="E15">
        <v>4</v>
      </c>
      <c r="F15" t="s">
        <v>7</v>
      </c>
      <c r="G15" s="2" t="s">
        <v>66</v>
      </c>
      <c r="H15" s="3">
        <v>5.7</v>
      </c>
      <c r="I15" s="4">
        <v>8.9</v>
      </c>
      <c r="J15" s="5"/>
      <c r="K15" s="5"/>
      <c r="O15" s="6" t="s">
        <v>133</v>
      </c>
      <c r="P15" s="6">
        <v>2.328545454545383</v>
      </c>
      <c r="Q15" s="6">
        <v>2.5778787878791927</v>
      </c>
      <c r="T15" s="6" t="s">
        <v>133</v>
      </c>
      <c r="U15" s="6">
        <v>0.03622484664076211</v>
      </c>
      <c r="V15" s="6">
        <v>0.036071399586372295</v>
      </c>
    </row>
    <row r="16" spans="1:22" ht="12.75">
      <c r="A16" t="s">
        <v>94</v>
      </c>
      <c r="B16" t="s">
        <v>6</v>
      </c>
      <c r="C16" t="s">
        <v>16</v>
      </c>
      <c r="D16" s="1">
        <v>21352</v>
      </c>
      <c r="E16">
        <v>4</v>
      </c>
      <c r="F16" t="s">
        <v>7</v>
      </c>
      <c r="G16" t="s">
        <v>26</v>
      </c>
      <c r="H16" s="3">
        <v>5.8</v>
      </c>
      <c r="I16" s="3">
        <v>9.6</v>
      </c>
      <c r="J16" s="3">
        <v>30</v>
      </c>
      <c r="K16" s="3">
        <f>J16/I16</f>
        <v>3.125</v>
      </c>
      <c r="L16" s="3">
        <v>4.6</v>
      </c>
      <c r="O16" s="6" t="s">
        <v>134</v>
      </c>
      <c r="P16" s="6">
        <v>11</v>
      </c>
      <c r="Q16" s="6">
        <v>12</v>
      </c>
      <c r="T16" s="6" t="s">
        <v>134</v>
      </c>
      <c r="U16" s="6">
        <v>11</v>
      </c>
      <c r="V16" s="6">
        <v>12</v>
      </c>
    </row>
    <row r="17" spans="1:22" ht="12.75">
      <c r="A17" t="s">
        <v>94</v>
      </c>
      <c r="B17" t="s">
        <v>6</v>
      </c>
      <c r="C17" t="s">
        <v>16</v>
      </c>
      <c r="D17" s="1">
        <v>21352</v>
      </c>
      <c r="E17">
        <v>4</v>
      </c>
      <c r="F17" t="s">
        <v>7</v>
      </c>
      <c r="G17" s="2" t="s">
        <v>18</v>
      </c>
      <c r="H17" s="3">
        <v>6</v>
      </c>
      <c r="I17" s="3">
        <v>9.7</v>
      </c>
      <c r="J17" s="3">
        <v>31</v>
      </c>
      <c r="K17" s="3">
        <f>J17/I17</f>
        <v>3.195876288659794</v>
      </c>
      <c r="L17" s="3">
        <v>4.7</v>
      </c>
      <c r="O17" s="6" t="s">
        <v>135</v>
      </c>
      <c r="P17" s="6">
        <v>2.459148629148807</v>
      </c>
      <c r="Q17" s="6"/>
      <c r="T17" s="6" t="s">
        <v>135</v>
      </c>
      <c r="U17" s="6">
        <v>0.03614446961227221</v>
      </c>
      <c r="V17" s="6"/>
    </row>
    <row r="18" spans="1:22" ht="12.75">
      <c r="A18" t="s">
        <v>94</v>
      </c>
      <c r="B18" t="s">
        <v>6</v>
      </c>
      <c r="C18" t="s">
        <v>16</v>
      </c>
      <c r="D18" s="1">
        <v>21353</v>
      </c>
      <c r="E18">
        <v>3</v>
      </c>
      <c r="F18" t="s">
        <v>7</v>
      </c>
      <c r="H18" s="3">
        <v>5.7</v>
      </c>
      <c r="I18" s="3">
        <v>8.7</v>
      </c>
      <c r="J18" s="3">
        <v>30</v>
      </c>
      <c r="K18" s="3">
        <f>J18/I18</f>
        <v>3.4482758620689657</v>
      </c>
      <c r="L18" s="3">
        <v>4.6</v>
      </c>
      <c r="O18" s="6" t="s">
        <v>136</v>
      </c>
      <c r="P18" s="6">
        <v>0</v>
      </c>
      <c r="Q18" s="6"/>
      <c r="T18" s="6" t="s">
        <v>136</v>
      </c>
      <c r="U18" s="6">
        <v>0</v>
      </c>
      <c r="V18" s="6"/>
    </row>
    <row r="19" spans="1:22" ht="12.75">
      <c r="A19" t="s">
        <v>94</v>
      </c>
      <c r="B19" t="s">
        <v>6</v>
      </c>
      <c r="C19" t="s">
        <v>16</v>
      </c>
      <c r="D19" s="1">
        <v>21353</v>
      </c>
      <c r="E19">
        <v>3</v>
      </c>
      <c r="F19" t="s">
        <v>7</v>
      </c>
      <c r="H19" s="3">
        <v>5.8</v>
      </c>
      <c r="I19" s="3">
        <v>9.8</v>
      </c>
      <c r="J19" s="3">
        <v>32.3</v>
      </c>
      <c r="K19" s="3">
        <f>J19/I19</f>
        <v>3.295918367346938</v>
      </c>
      <c r="L19" s="3">
        <v>5.1</v>
      </c>
      <c r="O19" s="6" t="s">
        <v>137</v>
      </c>
      <c r="P19" s="6">
        <v>21</v>
      </c>
      <c r="Q19" s="6"/>
      <c r="T19" s="6" t="s">
        <v>137</v>
      </c>
      <c r="U19" s="6">
        <v>21</v>
      </c>
      <c r="V19" s="6"/>
    </row>
    <row r="20" spans="1:22" ht="12.75">
      <c r="A20" t="s">
        <v>94</v>
      </c>
      <c r="B20" t="s">
        <v>6</v>
      </c>
      <c r="C20" t="s">
        <v>16</v>
      </c>
      <c r="D20" s="1">
        <v>22810</v>
      </c>
      <c r="E20">
        <v>1</v>
      </c>
      <c r="F20" t="s">
        <v>7</v>
      </c>
      <c r="G20" s="2" t="s">
        <v>17</v>
      </c>
      <c r="H20" s="3">
        <v>5</v>
      </c>
      <c r="I20" s="4">
        <v>8.9</v>
      </c>
      <c r="J20" s="3">
        <v>27.5</v>
      </c>
      <c r="K20" s="3">
        <f>J20/I20</f>
        <v>3.089887640449438</v>
      </c>
      <c r="L20" s="3">
        <v>5.2</v>
      </c>
      <c r="O20" s="6" t="s">
        <v>138</v>
      </c>
      <c r="P20" s="6">
        <v>7.710123875723378</v>
      </c>
      <c r="Q20" s="6"/>
      <c r="T20" s="6" t="s">
        <v>138</v>
      </c>
      <c r="U20" s="6">
        <v>3.1961329337061652</v>
      </c>
      <c r="V20" s="6"/>
    </row>
    <row r="21" spans="4:22" ht="12.75">
      <c r="D21" s="1"/>
      <c r="I21" s="4"/>
      <c r="O21" s="6" t="s">
        <v>139</v>
      </c>
      <c r="P21" s="6">
        <v>7.402457559549742E-08</v>
      </c>
      <c r="Q21" s="6"/>
      <c r="T21" s="6" t="s">
        <v>139</v>
      </c>
      <c r="U21" s="6">
        <v>0.002171149795713656</v>
      </c>
      <c r="V21" s="6"/>
    </row>
    <row r="22" spans="6:22" ht="12.75">
      <c r="F22" s="11" t="s">
        <v>147</v>
      </c>
      <c r="G22" t="s">
        <v>107</v>
      </c>
      <c r="H22" s="3">
        <f>AVERAGE(H9:H20)</f>
        <v>5.575</v>
      </c>
      <c r="I22" s="3">
        <f>AVERAGE(I9:I20)</f>
        <v>9.200000000000001</v>
      </c>
      <c r="J22" s="3">
        <f>AVERAGE(J9:J20)</f>
        <v>30.163636363636364</v>
      </c>
      <c r="K22" s="3">
        <f>AVERAGE(K9:K20)</f>
        <v>3.2755636913720068</v>
      </c>
      <c r="L22" s="3">
        <f>AVERAGE(L9:L20)</f>
        <v>5.155555555555555</v>
      </c>
      <c r="O22" s="6" t="s">
        <v>140</v>
      </c>
      <c r="P22" s="6">
        <v>1.7207435121235903</v>
      </c>
      <c r="Q22" s="6"/>
      <c r="T22" s="6" t="s">
        <v>140</v>
      </c>
      <c r="U22" s="6">
        <v>1.7207435121235903</v>
      </c>
      <c r="V22" s="6"/>
    </row>
    <row r="23" spans="4:22" ht="12.75">
      <c r="D23" s="1"/>
      <c r="G23" t="s">
        <v>144</v>
      </c>
      <c r="H23" s="9">
        <f>STDEV(H9:H20)/SQRT(COUNT(H9:H20))</f>
        <v>0.07893706737687016</v>
      </c>
      <c r="I23" s="9">
        <f>STDEV(I9:I20)/SQRT(COUNT(I9:I20))</f>
        <v>0.1581138830084152</v>
      </c>
      <c r="J23" s="9">
        <f>STDEV(J9:J20)/SQRT(COUNT(J9:J20))</f>
        <v>0.46009341487704064</v>
      </c>
      <c r="K23" s="9">
        <f>STDEV(K9:K20)/SQRT(COUNT(K9:K20))</f>
        <v>0.05738612965197182</v>
      </c>
      <c r="L23" s="9">
        <f>STDEV(L9:L20)/SQRT(COUNT(L9:L20))</f>
        <v>0.15194215923530272</v>
      </c>
      <c r="O23" s="6" t="s">
        <v>141</v>
      </c>
      <c r="P23" s="6">
        <v>1.4804915119099484E-07</v>
      </c>
      <c r="Q23" s="6"/>
      <c r="T23" s="6" t="s">
        <v>141</v>
      </c>
      <c r="U23" s="6">
        <v>0.004342299591427312</v>
      </c>
      <c r="V23" s="6"/>
    </row>
    <row r="24" spans="4:22" ht="13.5" thickBot="1">
      <c r="D24" s="1"/>
      <c r="G24" t="s">
        <v>145</v>
      </c>
      <c r="H24" s="3">
        <f>MIN(H9:H20)</f>
        <v>5</v>
      </c>
      <c r="I24" s="3">
        <f>MIN(I9:I20)</f>
        <v>8.3</v>
      </c>
      <c r="J24" s="3">
        <f>MIN(J9:J20)</f>
        <v>27.5</v>
      </c>
      <c r="K24" s="3">
        <f>MIN(K9:K20)</f>
        <v>3.089887640449438</v>
      </c>
      <c r="L24" s="3">
        <f>MIN(L9:L20)</f>
        <v>4.6</v>
      </c>
      <c r="O24" s="7" t="s">
        <v>142</v>
      </c>
      <c r="P24" s="7">
        <v>2.079614205285907</v>
      </c>
      <c r="Q24" s="7"/>
      <c r="T24" s="7" t="s">
        <v>142</v>
      </c>
      <c r="U24" s="7">
        <v>2.079614205285907</v>
      </c>
      <c r="V24" s="7"/>
    </row>
    <row r="25" spans="4:12" ht="12.75">
      <c r="D25" s="1"/>
      <c r="G25" t="s">
        <v>146</v>
      </c>
      <c r="H25" s="3">
        <f>MAX(H9:H20)</f>
        <v>6</v>
      </c>
      <c r="I25" s="3">
        <f>MAX(I9:I20)</f>
        <v>10</v>
      </c>
      <c r="J25" s="3">
        <f>MAX(J9:J20)</f>
        <v>32.3</v>
      </c>
      <c r="K25" s="3">
        <f>MAX(K9:K20)</f>
        <v>3.72289156626506</v>
      </c>
      <c r="L25" s="3">
        <f>MAX(L9:L20)</f>
        <v>5.8</v>
      </c>
    </row>
    <row r="26" spans="4:12" ht="12.75">
      <c r="D26" s="1"/>
      <c r="G26" t="s">
        <v>128</v>
      </c>
      <c r="H26" s="10">
        <f>COUNT(H9:H20)</f>
        <v>12</v>
      </c>
      <c r="I26" s="10">
        <f>COUNT(I9:I20)</f>
        <v>12</v>
      </c>
      <c r="J26" s="10">
        <f>COUNT(J9:J20)</f>
        <v>11</v>
      </c>
      <c r="K26" s="10">
        <f>COUNT(K9:K20)</f>
        <v>11</v>
      </c>
      <c r="L26" s="10">
        <f>COUNT(L9:L20)</f>
        <v>9</v>
      </c>
    </row>
    <row r="27" ht="12.75">
      <c r="D27" s="1"/>
    </row>
    <row r="28" spans="1:20" ht="12.75">
      <c r="A28" t="s">
        <v>94</v>
      </c>
      <c r="B28" t="s">
        <v>6</v>
      </c>
      <c r="C28" t="s">
        <v>9</v>
      </c>
      <c r="D28" s="1">
        <v>23961</v>
      </c>
      <c r="E28">
        <v>2</v>
      </c>
      <c r="F28" t="s">
        <v>7</v>
      </c>
      <c r="G28" s="2" t="s">
        <v>64</v>
      </c>
      <c r="H28" s="3">
        <v>5.2</v>
      </c>
      <c r="I28" s="4">
        <v>8.6</v>
      </c>
      <c r="J28" s="3">
        <v>25</v>
      </c>
      <c r="K28" s="3">
        <f aca="true" t="shared" si="1" ref="K28:K35">J28/I28</f>
        <v>2.906976744186047</v>
      </c>
      <c r="L28" s="3">
        <v>4.2</v>
      </c>
      <c r="O28" t="s">
        <v>129</v>
      </c>
      <c r="T28" t="s">
        <v>129</v>
      </c>
    </row>
    <row r="29" spans="1:20" ht="13.5" thickBot="1">
      <c r="A29" t="s">
        <v>94</v>
      </c>
      <c r="B29" t="s">
        <v>6</v>
      </c>
      <c r="C29" t="s">
        <v>9</v>
      </c>
      <c r="D29" s="1">
        <v>23961</v>
      </c>
      <c r="E29">
        <v>2</v>
      </c>
      <c r="F29" t="s">
        <v>7</v>
      </c>
      <c r="H29" s="3">
        <v>5.5</v>
      </c>
      <c r="I29" s="4">
        <v>8.9</v>
      </c>
      <c r="J29" s="3">
        <v>27.6</v>
      </c>
      <c r="K29" s="3">
        <f t="shared" si="1"/>
        <v>3.101123595505618</v>
      </c>
      <c r="L29" s="3">
        <v>4.3</v>
      </c>
      <c r="O29" t="s">
        <v>161</v>
      </c>
      <c r="T29" t="s">
        <v>143</v>
      </c>
    </row>
    <row r="30" spans="1:22" ht="12.75">
      <c r="A30" t="s">
        <v>94</v>
      </c>
      <c r="B30" t="s">
        <v>6</v>
      </c>
      <c r="C30" t="s">
        <v>9</v>
      </c>
      <c r="D30" s="1">
        <v>23961</v>
      </c>
      <c r="E30">
        <v>2</v>
      </c>
      <c r="F30" t="s">
        <v>7</v>
      </c>
      <c r="G30" s="2" t="s">
        <v>111</v>
      </c>
      <c r="H30" s="3">
        <v>4.5</v>
      </c>
      <c r="I30" s="4">
        <v>8.7</v>
      </c>
      <c r="J30" s="3">
        <v>25.5</v>
      </c>
      <c r="K30" s="3">
        <f t="shared" si="1"/>
        <v>2.931034482758621</v>
      </c>
      <c r="L30" s="3">
        <v>4.7</v>
      </c>
      <c r="O30" s="8"/>
      <c r="P30" s="8" t="s">
        <v>130</v>
      </c>
      <c r="Q30" s="8" t="s">
        <v>131</v>
      </c>
      <c r="T30" s="8"/>
      <c r="U30" s="8" t="s">
        <v>130</v>
      </c>
      <c r="V30" s="8" t="s">
        <v>131</v>
      </c>
    </row>
    <row r="31" spans="1:22" ht="12.75">
      <c r="A31" t="s">
        <v>94</v>
      </c>
      <c r="B31" t="s">
        <v>6</v>
      </c>
      <c r="C31" t="s">
        <v>12</v>
      </c>
      <c r="D31" s="1">
        <v>25039</v>
      </c>
      <c r="E31">
        <v>3</v>
      </c>
      <c r="F31" t="s">
        <v>15</v>
      </c>
      <c r="H31" s="3">
        <v>5.4</v>
      </c>
      <c r="I31" s="4">
        <v>8.7</v>
      </c>
      <c r="J31" s="3">
        <v>27.1</v>
      </c>
      <c r="K31" s="3">
        <f t="shared" si="1"/>
        <v>3.1149425287356327</v>
      </c>
      <c r="L31" s="3">
        <v>4.2</v>
      </c>
      <c r="O31" s="6" t="s">
        <v>132</v>
      </c>
      <c r="P31" s="6">
        <v>5.575</v>
      </c>
      <c r="Q31" s="6">
        <v>5.025</v>
      </c>
      <c r="T31" s="6" t="s">
        <v>132</v>
      </c>
      <c r="U31" s="6">
        <v>5.155555555555555</v>
      </c>
      <c r="V31" s="6">
        <v>4</v>
      </c>
    </row>
    <row r="32" spans="1:22" ht="12.75">
      <c r="A32" t="s">
        <v>94</v>
      </c>
      <c r="B32" t="s">
        <v>6</v>
      </c>
      <c r="C32" t="s">
        <v>14</v>
      </c>
      <c r="D32" s="1">
        <v>24634</v>
      </c>
      <c r="E32">
        <v>1</v>
      </c>
      <c r="F32" t="s">
        <v>7</v>
      </c>
      <c r="G32" s="2" t="s">
        <v>63</v>
      </c>
      <c r="H32" s="3">
        <v>5.5</v>
      </c>
      <c r="I32" s="4">
        <v>8.6</v>
      </c>
      <c r="J32" s="3">
        <v>24.2</v>
      </c>
      <c r="K32" s="3">
        <f t="shared" si="1"/>
        <v>2.813953488372093</v>
      </c>
      <c r="L32" s="3">
        <v>4</v>
      </c>
      <c r="O32" s="6" t="s">
        <v>133</v>
      </c>
      <c r="P32" s="6">
        <v>0.07477272727272645</v>
      </c>
      <c r="Q32" s="6">
        <v>0.12022727272726673</v>
      </c>
      <c r="T32" s="6" t="s">
        <v>133</v>
      </c>
      <c r="U32" s="6">
        <v>0.20777777777777473</v>
      </c>
      <c r="V32" s="6">
        <v>0.18727272727272748</v>
      </c>
    </row>
    <row r="33" spans="1:22" ht="12.75">
      <c r="A33" t="s">
        <v>94</v>
      </c>
      <c r="B33" t="s">
        <v>6</v>
      </c>
      <c r="C33" t="s">
        <v>11</v>
      </c>
      <c r="D33" s="1">
        <v>25039</v>
      </c>
      <c r="E33">
        <v>4</v>
      </c>
      <c r="F33" t="s">
        <v>15</v>
      </c>
      <c r="H33" s="3">
        <v>5.2</v>
      </c>
      <c r="I33" s="4">
        <v>8.4</v>
      </c>
      <c r="J33" s="3">
        <v>25</v>
      </c>
      <c r="K33" s="3">
        <f t="shared" si="1"/>
        <v>2.9761904761904763</v>
      </c>
      <c r="L33" s="3">
        <v>3.6</v>
      </c>
      <c r="O33" s="6" t="s">
        <v>134</v>
      </c>
      <c r="P33" s="6">
        <v>12</v>
      </c>
      <c r="Q33" s="6">
        <v>12</v>
      </c>
      <c r="T33" s="6" t="s">
        <v>134</v>
      </c>
      <c r="U33" s="6">
        <v>9</v>
      </c>
      <c r="V33" s="6">
        <v>12</v>
      </c>
    </row>
    <row r="34" spans="1:22" ht="12.75">
      <c r="A34" t="s">
        <v>94</v>
      </c>
      <c r="B34" t="s">
        <v>6</v>
      </c>
      <c r="C34" t="s">
        <v>121</v>
      </c>
      <c r="D34" s="1">
        <v>37096</v>
      </c>
      <c r="F34" t="s">
        <v>122</v>
      </c>
      <c r="G34" t="s">
        <v>239</v>
      </c>
      <c r="H34" s="3">
        <v>5.2</v>
      </c>
      <c r="I34" s="3">
        <v>8.7</v>
      </c>
      <c r="J34" s="3">
        <v>26.1</v>
      </c>
      <c r="K34" s="3">
        <f t="shared" si="1"/>
        <v>3.0000000000000004</v>
      </c>
      <c r="L34" s="3">
        <v>3.8</v>
      </c>
      <c r="O34" s="6" t="s">
        <v>135</v>
      </c>
      <c r="P34" s="6">
        <v>0.09749999999999659</v>
      </c>
      <c r="Q34" s="6"/>
      <c r="T34" s="6" t="s">
        <v>135</v>
      </c>
      <c r="U34" s="6">
        <v>0.19590643274853684</v>
      </c>
      <c r="V34" s="6"/>
    </row>
    <row r="35" spans="1:22" ht="12.75">
      <c r="A35" t="s">
        <v>94</v>
      </c>
      <c r="B35" t="s">
        <v>6</v>
      </c>
      <c r="C35" t="s">
        <v>121</v>
      </c>
      <c r="D35" s="1">
        <v>37096</v>
      </c>
      <c r="F35" t="s">
        <v>122</v>
      </c>
      <c r="G35" t="s">
        <v>254</v>
      </c>
      <c r="H35" s="3">
        <v>5.3</v>
      </c>
      <c r="I35" s="3">
        <v>8.9</v>
      </c>
      <c r="J35" s="3">
        <v>26.4</v>
      </c>
      <c r="K35" s="3">
        <f t="shared" si="1"/>
        <v>2.9662921348314604</v>
      </c>
      <c r="L35" s="3">
        <v>4.5</v>
      </c>
      <c r="O35" s="6" t="s">
        <v>136</v>
      </c>
      <c r="P35" s="6">
        <v>0</v>
      </c>
      <c r="Q35" s="6"/>
      <c r="T35" s="6" t="s">
        <v>136</v>
      </c>
      <c r="U35" s="6">
        <v>0</v>
      </c>
      <c r="V35" s="6"/>
    </row>
    <row r="36" spans="1:22" ht="12.75">
      <c r="A36" t="s">
        <v>94</v>
      </c>
      <c r="B36" t="s">
        <v>6</v>
      </c>
      <c r="C36" t="s">
        <v>121</v>
      </c>
      <c r="D36" s="1">
        <v>37453</v>
      </c>
      <c r="F36" t="s">
        <v>122</v>
      </c>
      <c r="G36" t="s">
        <v>255</v>
      </c>
      <c r="H36" s="3">
        <v>4.9</v>
      </c>
      <c r="J36" s="3">
        <v>24.4</v>
      </c>
      <c r="L36" s="3">
        <v>4.6</v>
      </c>
      <c r="O36" s="6" t="s">
        <v>137</v>
      </c>
      <c r="P36" s="6">
        <v>22</v>
      </c>
      <c r="Q36" s="6"/>
      <c r="T36" s="6" t="s">
        <v>137</v>
      </c>
      <c r="U36" s="6">
        <v>19</v>
      </c>
      <c r="V36" s="6"/>
    </row>
    <row r="37" spans="1:22" ht="12.75">
      <c r="A37" t="s">
        <v>94</v>
      </c>
      <c r="B37" t="s">
        <v>6</v>
      </c>
      <c r="C37" t="s">
        <v>121</v>
      </c>
      <c r="D37" s="1">
        <v>37096</v>
      </c>
      <c r="F37" t="s">
        <v>122</v>
      </c>
      <c r="G37" t="s">
        <v>256</v>
      </c>
      <c r="H37" s="3">
        <v>5.1</v>
      </c>
      <c r="I37" s="3">
        <v>8</v>
      </c>
      <c r="J37" s="3">
        <v>25.3</v>
      </c>
      <c r="K37" s="3">
        <f>J37/I37</f>
        <v>3.1625</v>
      </c>
      <c r="L37" s="3">
        <v>3.3</v>
      </c>
      <c r="O37" s="6" t="s">
        <v>138</v>
      </c>
      <c r="P37" s="6">
        <v>4.3145549730401305</v>
      </c>
      <c r="Q37" s="6"/>
      <c r="T37" s="6" t="s">
        <v>138</v>
      </c>
      <c r="U37" s="6">
        <v>5.920640776708481</v>
      </c>
      <c r="V37" s="6"/>
    </row>
    <row r="38" spans="1:22" ht="12.75">
      <c r="A38" t="s">
        <v>94</v>
      </c>
      <c r="B38" t="s">
        <v>6</v>
      </c>
      <c r="C38" t="s">
        <v>121</v>
      </c>
      <c r="D38" s="1">
        <v>37102</v>
      </c>
      <c r="F38" t="s">
        <v>122</v>
      </c>
      <c r="G38" t="s">
        <v>257</v>
      </c>
      <c r="H38" s="3">
        <v>5.1</v>
      </c>
      <c r="I38" s="3">
        <v>8.1</v>
      </c>
      <c r="J38" s="3">
        <v>26.3</v>
      </c>
      <c r="K38" s="3">
        <f>J38/I38</f>
        <v>3.246913580246914</v>
      </c>
      <c r="L38" s="3">
        <v>4.1</v>
      </c>
      <c r="O38" s="6" t="s">
        <v>139</v>
      </c>
      <c r="P38" s="6">
        <v>0.00013990886070954295</v>
      </c>
      <c r="Q38" s="6"/>
      <c r="T38" s="6" t="s">
        <v>139</v>
      </c>
      <c r="U38" s="6">
        <v>5.315463305168304E-06</v>
      </c>
      <c r="V38" s="6"/>
    </row>
    <row r="39" spans="4:22" ht="12.75">
      <c r="D39" s="1"/>
      <c r="I39" s="4"/>
      <c r="O39" s="6" t="s">
        <v>140</v>
      </c>
      <c r="P39" s="6">
        <v>1.717144186841324</v>
      </c>
      <c r="Q39" s="6"/>
      <c r="T39" s="6" t="s">
        <v>140</v>
      </c>
      <c r="U39" s="6">
        <v>1.7291313270106912</v>
      </c>
      <c r="V39" s="6"/>
    </row>
    <row r="40" spans="4:22" ht="12.75">
      <c r="D40" s="1"/>
      <c r="F40" s="11" t="s">
        <v>270</v>
      </c>
      <c r="G40" t="s">
        <v>107</v>
      </c>
      <c r="H40" s="3">
        <f>AVERAGE(H34:H38)</f>
        <v>5.12</v>
      </c>
      <c r="I40" s="3">
        <f>AVERAGE(I34:I38)</f>
        <v>8.425</v>
      </c>
      <c r="J40" s="3">
        <f>AVERAGE(J34:J38)</f>
        <v>25.7</v>
      </c>
      <c r="K40" s="3">
        <f>AVERAGE(K34:K38)</f>
        <v>3.093926428769594</v>
      </c>
      <c r="L40" s="3">
        <f>AVERAGE(L34:L38)</f>
        <v>4.06</v>
      </c>
      <c r="O40" s="6"/>
      <c r="P40" s="6"/>
      <c r="Q40" s="6"/>
      <c r="T40" s="6"/>
      <c r="U40" s="6"/>
      <c r="V40" s="6"/>
    </row>
    <row r="41" spans="4:22" ht="12.75">
      <c r="D41" s="1"/>
      <c r="G41" t="s">
        <v>144</v>
      </c>
      <c r="H41" s="9">
        <f>STDEV(H22:H33)/SQRT(COUNT(H34:H38))</f>
        <v>1.2108380619807253</v>
      </c>
      <c r="I41" s="9">
        <f>STDEV(I22:I33)/SQRT(COUNT(I34:I38))</f>
        <v>1.4538247222929375</v>
      </c>
      <c r="J41" s="9">
        <f>STDEV(J22:J33)/SQRT(COUNT(J34:J38))</f>
        <v>4.154612414505387</v>
      </c>
      <c r="K41" s="9">
        <f>STDEV(K22:K33)/SQRT(COUNT(K34:K38))</f>
        <v>1.3235918751926432</v>
      </c>
      <c r="L41" s="9">
        <f>STDEV(L22:L33)/SQRT(COUNT(L34:L38))</f>
        <v>0.923054125766456</v>
      </c>
      <c r="O41" s="6"/>
      <c r="P41" s="6"/>
      <c r="Q41" s="6"/>
      <c r="T41" s="6"/>
      <c r="U41" s="6"/>
      <c r="V41" s="6"/>
    </row>
    <row r="42" spans="4:22" ht="12.75">
      <c r="D42" s="1"/>
      <c r="G42" t="s">
        <v>145</v>
      </c>
      <c r="H42" s="3">
        <f>MIN(H34:H38)</f>
        <v>4.9</v>
      </c>
      <c r="I42" s="3">
        <f>MIN(I34:I38)</f>
        <v>8</v>
      </c>
      <c r="J42" s="3">
        <f>MIN(J34:J38)</f>
        <v>24.4</v>
      </c>
      <c r="K42" s="3">
        <f>MIN(K34:K38)</f>
        <v>2.9662921348314604</v>
      </c>
      <c r="L42" s="3">
        <f>MIN(L34:L38)</f>
        <v>3.3</v>
      </c>
      <c r="O42" s="6"/>
      <c r="P42" s="6"/>
      <c r="Q42" s="6"/>
      <c r="T42" s="6"/>
      <c r="U42" s="6"/>
      <c r="V42" s="6"/>
    </row>
    <row r="43" spans="4:22" ht="12.75">
      <c r="D43" s="1"/>
      <c r="G43" t="s">
        <v>146</v>
      </c>
      <c r="H43" s="3">
        <f>MAX(H34:H38)</f>
        <v>5.3</v>
      </c>
      <c r="I43" s="3">
        <f>MAX(I34:I38)</f>
        <v>8.9</v>
      </c>
      <c r="J43" s="3">
        <f>MAX(J34:J38)</f>
        <v>26.4</v>
      </c>
      <c r="K43" s="3">
        <f>MAX(K34:K38)</f>
        <v>3.246913580246914</v>
      </c>
      <c r="L43" s="3">
        <f>MAX(L34:L38)</f>
        <v>4.6</v>
      </c>
      <c r="O43" s="6"/>
      <c r="P43" s="6"/>
      <c r="Q43" s="6"/>
      <c r="T43" s="6"/>
      <c r="U43" s="6"/>
      <c r="V43" s="6"/>
    </row>
    <row r="44" spans="4:22" ht="12.75">
      <c r="D44" s="1"/>
      <c r="G44" t="s">
        <v>128</v>
      </c>
      <c r="H44" s="10">
        <f>COUNT(H34:H38)</f>
        <v>5</v>
      </c>
      <c r="I44" s="10">
        <f>COUNT(I34:I38)</f>
        <v>4</v>
      </c>
      <c r="J44" s="10">
        <f>COUNT(J34:J38)</f>
        <v>5</v>
      </c>
      <c r="K44" s="10">
        <f>COUNT(K34:K38)</f>
        <v>4</v>
      </c>
      <c r="L44" s="10">
        <f>COUNT(L34:L38)</f>
        <v>5</v>
      </c>
      <c r="O44" s="6"/>
      <c r="P44" s="6"/>
      <c r="Q44" s="6"/>
      <c r="T44" s="6"/>
      <c r="U44" s="6"/>
      <c r="V44" s="6"/>
    </row>
    <row r="45" spans="15:22" ht="12.75">
      <c r="O45" s="6" t="s">
        <v>141</v>
      </c>
      <c r="P45" s="6">
        <v>0.0002798177214190859</v>
      </c>
      <c r="Q45" s="6"/>
      <c r="T45" s="6" t="s">
        <v>141</v>
      </c>
      <c r="U45" s="6">
        <v>1.0630926610336608E-05</v>
      </c>
      <c r="V45" s="6"/>
    </row>
    <row r="46" spans="4:22" ht="13.5" thickBot="1">
      <c r="D46" s="1"/>
      <c r="F46" s="11" t="s">
        <v>271</v>
      </c>
      <c r="G46" t="s">
        <v>107</v>
      </c>
      <c r="H46" s="3">
        <f>AVERAGE(H28:H33)</f>
        <v>5.216666666666667</v>
      </c>
      <c r="I46" s="3">
        <f>AVERAGE(I28:I33)</f>
        <v>8.65</v>
      </c>
      <c r="J46" s="3">
        <f>AVERAGE(J28:J33)</f>
        <v>25.73333333333333</v>
      </c>
      <c r="K46" s="3">
        <f>AVERAGE(K28:K33)</f>
        <v>2.9740368859580806</v>
      </c>
      <c r="L46" s="3">
        <f>AVERAGE(L28:L33)</f>
        <v>4.166666666666667</v>
      </c>
      <c r="O46" s="7" t="s">
        <v>142</v>
      </c>
      <c r="P46" s="7">
        <v>2.0738752937177196</v>
      </c>
      <c r="Q46" s="7"/>
      <c r="T46" s="7" t="s">
        <v>142</v>
      </c>
      <c r="U46" s="7">
        <v>2.0930247046635486</v>
      </c>
      <c r="V46" s="7"/>
    </row>
    <row r="47" spans="4:12" ht="12.75">
      <c r="D47" s="1"/>
      <c r="G47" t="s">
        <v>144</v>
      </c>
      <c r="H47" s="9">
        <f>STDEV(H28:H33)/SQRT(COUNT(H28:H33))</f>
        <v>0.15365907428821582</v>
      </c>
      <c r="I47" s="9">
        <f>STDEV(I28:I33)/SQRT(COUNT(I28:I33))</f>
        <v>0.06708203932500556</v>
      </c>
      <c r="J47" s="9">
        <f>STDEV(J28:J33)/SQRT(COUNT(J28:J33))</f>
        <v>0.5426273532033562</v>
      </c>
      <c r="K47" s="9">
        <f>STDEV(K28:K33)/SQRT(COUNT(K28:K33))</f>
        <v>0.04760358296710518</v>
      </c>
      <c r="L47" s="9">
        <f>STDEV(L28:L33)/SQRT(COUNT(L28:L33))</f>
        <v>0.1475729574745231</v>
      </c>
    </row>
    <row r="48" spans="4:12" ht="12.75">
      <c r="D48" s="1"/>
      <c r="G48" t="s">
        <v>145</v>
      </c>
      <c r="H48" s="3">
        <f>MIN(H28:H33)</f>
        <v>4.5</v>
      </c>
      <c r="I48" s="3">
        <f>MIN(I28:I33)</f>
        <v>8.4</v>
      </c>
      <c r="J48" s="3">
        <f>MIN(J28:J33)</f>
        <v>24.2</v>
      </c>
      <c r="K48" s="3">
        <f>MIN(K28:K33)</f>
        <v>2.813953488372093</v>
      </c>
      <c r="L48" s="3">
        <f>MIN(L28:L33)</f>
        <v>3.6</v>
      </c>
    </row>
    <row r="49" spans="4:15" ht="12.75">
      <c r="D49" s="1"/>
      <c r="G49" t="s">
        <v>146</v>
      </c>
      <c r="H49" s="3">
        <f>MAX(H28:H33)</f>
        <v>5.5</v>
      </c>
      <c r="I49" s="3">
        <f>MAX(I28:I33)</f>
        <v>8.9</v>
      </c>
      <c r="J49" s="3">
        <f>MAX(J28:J33)</f>
        <v>27.6</v>
      </c>
      <c r="K49" s="3">
        <f>MAX(K28:K33)</f>
        <v>3.1149425287356327</v>
      </c>
      <c r="L49" s="3">
        <f>MAX(L28:L33)</f>
        <v>4.7</v>
      </c>
      <c r="O49" t="s">
        <v>129</v>
      </c>
    </row>
    <row r="50" spans="4:15" ht="12.75">
      <c r="D50" s="1"/>
      <c r="G50" t="s">
        <v>128</v>
      </c>
      <c r="H50" s="10">
        <f>COUNT(H28:H33)</f>
        <v>6</v>
      </c>
      <c r="I50" s="10">
        <f>COUNT(I28:I33)</f>
        <v>6</v>
      </c>
      <c r="J50" s="10">
        <f>COUNT(J28:J33)</f>
        <v>6</v>
      </c>
      <c r="K50" s="10">
        <f>COUNT(K28:K33)</f>
        <v>6</v>
      </c>
      <c r="L50" s="10">
        <f>COUNT(L28:L33)</f>
        <v>6</v>
      </c>
      <c r="O50" t="s">
        <v>163</v>
      </c>
    </row>
    <row r="51" spans="4:12" ht="12.75">
      <c r="D51" s="1"/>
      <c r="H51" s="10"/>
      <c r="I51" s="10"/>
      <c r="J51" s="10"/>
      <c r="K51" s="10"/>
      <c r="L51" s="10"/>
    </row>
    <row r="52" spans="4:12" ht="12.75">
      <c r="D52" s="1"/>
      <c r="F52" s="11" t="s">
        <v>269</v>
      </c>
      <c r="G52" t="s">
        <v>107</v>
      </c>
      <c r="H52" s="3">
        <f>AVERAGE(H28:H38)</f>
        <v>5.172727272727273</v>
      </c>
      <c r="I52" s="3">
        <f>AVERAGE(I28:I38)</f>
        <v>8.559999999999999</v>
      </c>
      <c r="J52" s="3">
        <f>AVERAGE(J28:J38)</f>
        <v>25.718181818181815</v>
      </c>
      <c r="K52" s="3">
        <f>AVERAGE(K28:K38)</f>
        <v>3.021992703082686</v>
      </c>
      <c r="L52" s="3">
        <f>AVERAGE(L28:L38)</f>
        <v>4.118181818181818</v>
      </c>
    </row>
    <row r="53" spans="4:12" ht="12.75">
      <c r="D53" s="1"/>
      <c r="G53" t="s">
        <v>144</v>
      </c>
      <c r="H53" s="9">
        <f>STDEV(H28:H38)/SQRT(COUNT(H28:H38))</f>
        <v>0.086435376901852</v>
      </c>
      <c r="I53" s="9">
        <f>STDEV(I28:I38)/SQRT(COUNT(I28:I38))</f>
        <v>0.0968389269755691</v>
      </c>
      <c r="J53" s="9">
        <f>STDEV(J28:J38)/SQRT(COUNT(J28:J38))</f>
        <v>0.3260836986302928</v>
      </c>
      <c r="K53" s="9">
        <f>STDEV(K28:K38)/SQRT(COUNT(K28:K38))</f>
        <v>0.041593205839340154</v>
      </c>
      <c r="L53" s="9">
        <f>STDEV(L28:L38)/SQRT(COUNT(L28:L38))</f>
        <v>0.12850057079334257</v>
      </c>
    </row>
    <row r="54" spans="4:12" ht="12.75">
      <c r="D54" s="1"/>
      <c r="G54" t="s">
        <v>145</v>
      </c>
      <c r="H54" s="3">
        <f>MIN(H28:H38)</f>
        <v>4.5</v>
      </c>
      <c r="I54" s="3">
        <f>MIN(I28:I38)</f>
        <v>8</v>
      </c>
      <c r="J54" s="3">
        <f>MIN(J28:J38)</f>
        <v>24.2</v>
      </c>
      <c r="K54" s="3">
        <f>MIN(K28:K38)</f>
        <v>2.813953488372093</v>
      </c>
      <c r="L54" s="3">
        <f>MIN(L28:L38)</f>
        <v>3.3</v>
      </c>
    </row>
    <row r="55" spans="4:12" ht="12.75">
      <c r="D55" s="1"/>
      <c r="G55" t="s">
        <v>146</v>
      </c>
      <c r="H55" s="3">
        <f>MAX(H28:H38)</f>
        <v>5.5</v>
      </c>
      <c r="I55" s="3">
        <f>MAX(I28:I38)</f>
        <v>8.9</v>
      </c>
      <c r="J55" s="3">
        <f>MAX(J28:J38)</f>
        <v>27.6</v>
      </c>
      <c r="K55" s="3">
        <f>MAX(K28:K38)</f>
        <v>3.246913580246914</v>
      </c>
      <c r="L55" s="3">
        <f>MAX(L28:L38)</f>
        <v>4.7</v>
      </c>
    </row>
    <row r="56" spans="4:12" ht="13.5" thickBot="1">
      <c r="D56" s="1"/>
      <c r="G56" t="s">
        <v>128</v>
      </c>
      <c r="H56" s="10">
        <f>COUNT(H28:H38)</f>
        <v>11</v>
      </c>
      <c r="I56" s="10">
        <f>COUNT(I28:I38)</f>
        <v>10</v>
      </c>
      <c r="J56" s="10">
        <f>COUNT(J28:J38)</f>
        <v>11</v>
      </c>
      <c r="K56" s="10">
        <f>COUNT(K28:K38)</f>
        <v>10</v>
      </c>
      <c r="L56" s="10">
        <f>COUNT(L28:L38)</f>
        <v>11</v>
      </c>
    </row>
    <row r="57" spans="4:17" ht="12.75">
      <c r="D57" s="1"/>
      <c r="H57" s="10"/>
      <c r="I57" s="10"/>
      <c r="J57" s="10"/>
      <c r="K57" s="10"/>
      <c r="L57" s="10"/>
      <c r="O57" s="8"/>
      <c r="P57" s="8" t="s">
        <v>130</v>
      </c>
      <c r="Q57" s="8" t="s">
        <v>131</v>
      </c>
    </row>
    <row r="58" spans="4:17" ht="12.75">
      <c r="D58" s="1"/>
      <c r="F58" s="11" t="s">
        <v>148</v>
      </c>
      <c r="G58" t="s">
        <v>107</v>
      </c>
      <c r="H58" s="3">
        <f>AVERAGE(H9:H20,H28:H38)</f>
        <v>5.382608695652174</v>
      </c>
      <c r="I58" s="3">
        <f>AVERAGE(I9:I20,I28:I38)</f>
        <v>8.909090909090908</v>
      </c>
      <c r="J58" s="3">
        <f>AVERAGE(J9:J20,J28:J38)</f>
        <v>27.940909090909088</v>
      </c>
      <c r="K58" s="3">
        <f>AVERAGE(K9:K20,K28:K38)</f>
        <v>3.1548156017104256</v>
      </c>
      <c r="L58" s="3">
        <f>AVERAGE(L9:L20,L28:L38)</f>
        <v>4.584999999999999</v>
      </c>
      <c r="O58" s="14"/>
      <c r="P58" s="14"/>
      <c r="Q58" s="14"/>
    </row>
    <row r="59" spans="4:17" ht="12.75">
      <c r="D59" s="1"/>
      <c r="G59" t="s">
        <v>144</v>
      </c>
      <c r="H59" s="9">
        <f>STDEV(H9:H20,H28:H38)/SQRT(COUNT(H9:H20,H28:H38))</f>
        <v>0.07130964985589844</v>
      </c>
      <c r="I59" s="9">
        <f>STDEV(I9:I20,I28:I38)/SQRT(COUNT(I9:I20,I28:I38))</f>
        <v>0.11749718443879673</v>
      </c>
      <c r="J59" s="9">
        <f>STDEV(J9:J20,J28:J38)/SQRT(COUNT(J9:J20,J28:J38))</f>
        <v>0.557656626452489</v>
      </c>
      <c r="K59" s="9">
        <f>STDEV(K9:K20,K28:K38)/SQRT(COUNT(K9:K20,K28:K38))</f>
        <v>0.045112249751564464</v>
      </c>
      <c r="L59" s="9">
        <f>STDEV(L9:L20,L28:L38)/SQRT(COUNT(L9:L20,L28:L38))</f>
        <v>0.15222472999172235</v>
      </c>
      <c r="O59" s="14"/>
      <c r="P59" s="14"/>
      <c r="Q59" s="14"/>
    </row>
    <row r="60" spans="4:17" ht="12.75">
      <c r="D60" s="1"/>
      <c r="G60" t="s">
        <v>145</v>
      </c>
      <c r="H60" s="3">
        <f>MIN(H9:H20,H28:H38)</f>
        <v>4.5</v>
      </c>
      <c r="I60" s="3">
        <f>MIN(I9:I20,I28:I38)</f>
        <v>8</v>
      </c>
      <c r="J60" s="3">
        <f>MIN(J9:J20,J28:J38)</f>
        <v>24.2</v>
      </c>
      <c r="K60" s="3">
        <f>MIN(K9:K20,K28:K38)</f>
        <v>2.813953488372093</v>
      </c>
      <c r="L60" s="3">
        <f>MIN(L9:L20,L28:L38)</f>
        <v>3.3</v>
      </c>
      <c r="O60" s="14"/>
      <c r="P60" s="14"/>
      <c r="Q60" s="14"/>
    </row>
    <row r="61" spans="4:17" ht="12.75">
      <c r="D61" s="1"/>
      <c r="G61" t="s">
        <v>146</v>
      </c>
      <c r="H61" s="3">
        <f>MAX(H9:H20,H28:H38)</f>
        <v>6</v>
      </c>
      <c r="I61" s="3">
        <f>MAX(I9:I20,I28:I38)</f>
        <v>10</v>
      </c>
      <c r="J61" s="3">
        <f>MAX(J9:J20,J28:J38)</f>
        <v>32.3</v>
      </c>
      <c r="K61" s="3">
        <f>MAX(K9:K20,K28:K38)</f>
        <v>3.72289156626506</v>
      </c>
      <c r="L61" s="3">
        <f>MAX(L9:L20,L28:L38)</f>
        <v>5.8</v>
      </c>
      <c r="O61" s="14"/>
      <c r="P61" s="14"/>
      <c r="Q61" s="14"/>
    </row>
    <row r="62" spans="4:17" ht="12.75">
      <c r="D62" s="1"/>
      <c r="G62" t="s">
        <v>128</v>
      </c>
      <c r="H62" s="10">
        <f>COUNT(H9:H20,H28:H38)</f>
        <v>23</v>
      </c>
      <c r="I62" s="10">
        <f>COUNT(I9:I20,I28:I38)</f>
        <v>22</v>
      </c>
      <c r="J62" s="10">
        <f>COUNT(J9:J20,J28:J38)</f>
        <v>22</v>
      </c>
      <c r="K62" s="10">
        <f>COUNT(K9:K20,K28:K38)</f>
        <v>21</v>
      </c>
      <c r="L62" s="10">
        <f>COUNT(L9:L20,L28:L38)</f>
        <v>20</v>
      </c>
      <c r="O62" s="14"/>
      <c r="P62" s="14"/>
      <c r="Q62" s="14"/>
    </row>
    <row r="63" spans="4:17" ht="12.75">
      <c r="D63" s="1"/>
      <c r="H63" s="10"/>
      <c r="I63" s="4"/>
      <c r="O63" s="14"/>
      <c r="P63" s="14"/>
      <c r="Q63" s="14"/>
    </row>
    <row r="64" spans="1:17" ht="12.75">
      <c r="A64" t="s">
        <v>94</v>
      </c>
      <c r="B64" t="s">
        <v>13</v>
      </c>
      <c r="C64" t="s">
        <v>121</v>
      </c>
      <c r="D64" s="1">
        <v>37102</v>
      </c>
      <c r="F64" t="s">
        <v>122</v>
      </c>
      <c r="H64" s="3">
        <v>6.2</v>
      </c>
      <c r="I64" s="4">
        <v>8.7</v>
      </c>
      <c r="J64" s="3">
        <v>25.9</v>
      </c>
      <c r="K64" s="3">
        <f aca="true" t="shared" si="2" ref="K64:K71">J64/I64</f>
        <v>2.977011494252874</v>
      </c>
      <c r="L64" s="3">
        <v>2.1</v>
      </c>
      <c r="O64" s="6" t="s">
        <v>132</v>
      </c>
      <c r="P64" s="6">
        <v>9.2</v>
      </c>
      <c r="Q64" s="6">
        <v>8.325</v>
      </c>
    </row>
    <row r="65" spans="1:17" ht="12.75">
      <c r="A65" t="s">
        <v>94</v>
      </c>
      <c r="B65" t="s">
        <v>13</v>
      </c>
      <c r="C65" t="s">
        <v>19</v>
      </c>
      <c r="D65" s="1">
        <v>22811</v>
      </c>
      <c r="E65">
        <v>2</v>
      </c>
      <c r="F65" t="s">
        <v>20</v>
      </c>
      <c r="H65" s="3">
        <v>5.9</v>
      </c>
      <c r="I65" s="3">
        <v>8.4</v>
      </c>
      <c r="J65" s="3">
        <v>27.5</v>
      </c>
      <c r="K65" s="3">
        <f t="shared" si="2"/>
        <v>3.2738095238095237</v>
      </c>
      <c r="L65" s="5" t="s">
        <v>119</v>
      </c>
      <c r="O65" s="6" t="s">
        <v>133</v>
      </c>
      <c r="P65" s="6">
        <v>0.29999999999998556</v>
      </c>
      <c r="Q65" s="6">
        <v>0.25840909090909875</v>
      </c>
    </row>
    <row r="66" spans="1:17" ht="12.75">
      <c r="A66" t="s">
        <v>94</v>
      </c>
      <c r="B66" t="s">
        <v>13</v>
      </c>
      <c r="C66" t="s">
        <v>14</v>
      </c>
      <c r="D66" s="1">
        <v>24634</v>
      </c>
      <c r="E66">
        <v>1</v>
      </c>
      <c r="F66" t="s">
        <v>7</v>
      </c>
      <c r="H66" s="3">
        <v>5.9</v>
      </c>
      <c r="I66" s="4">
        <v>8.4</v>
      </c>
      <c r="J66" s="3">
        <v>26.7</v>
      </c>
      <c r="K66" s="3">
        <f t="shared" si="2"/>
        <v>3.1785714285714284</v>
      </c>
      <c r="L66" s="3">
        <v>2.5</v>
      </c>
      <c r="O66" s="6" t="s">
        <v>134</v>
      </c>
      <c r="P66" s="6">
        <v>12</v>
      </c>
      <c r="Q66" s="6">
        <v>12</v>
      </c>
    </row>
    <row r="67" spans="1:17" ht="12.75">
      <c r="A67" t="s">
        <v>94</v>
      </c>
      <c r="B67" t="s">
        <v>13</v>
      </c>
      <c r="C67" t="s">
        <v>121</v>
      </c>
      <c r="D67" s="1">
        <v>37457</v>
      </c>
      <c r="F67" t="s">
        <v>122</v>
      </c>
      <c r="G67" t="s">
        <v>258</v>
      </c>
      <c r="H67" s="3">
        <v>6</v>
      </c>
      <c r="I67" s="3">
        <v>8.3</v>
      </c>
      <c r="J67" s="3">
        <v>25.4</v>
      </c>
      <c r="K67" s="3">
        <f t="shared" si="2"/>
        <v>3.060240963855421</v>
      </c>
      <c r="L67" s="3">
        <v>2.6</v>
      </c>
      <c r="O67" s="6" t="s">
        <v>135</v>
      </c>
      <c r="P67" s="6">
        <v>0.27920454545454215</v>
      </c>
      <c r="Q67" s="6"/>
    </row>
    <row r="68" spans="1:17" ht="12.75">
      <c r="A68" t="s">
        <v>94</v>
      </c>
      <c r="B68" t="s">
        <v>13</v>
      </c>
      <c r="C68" t="s">
        <v>121</v>
      </c>
      <c r="D68" s="1">
        <v>37453</v>
      </c>
      <c r="F68" t="s">
        <v>122</v>
      </c>
      <c r="G68" t="s">
        <v>259</v>
      </c>
      <c r="H68" s="3">
        <v>6.2</v>
      </c>
      <c r="I68" s="3">
        <v>8.3</v>
      </c>
      <c r="J68" s="3">
        <v>25.3</v>
      </c>
      <c r="K68" s="3">
        <f t="shared" si="2"/>
        <v>3.048192771084337</v>
      </c>
      <c r="L68" s="3">
        <v>1.9</v>
      </c>
      <c r="O68" s="6" t="s">
        <v>136</v>
      </c>
      <c r="P68" s="6">
        <v>0</v>
      </c>
      <c r="Q68" s="6"/>
    </row>
    <row r="69" spans="1:17" ht="12.75">
      <c r="A69" t="s">
        <v>94</v>
      </c>
      <c r="B69" t="s">
        <v>13</v>
      </c>
      <c r="C69" t="s">
        <v>121</v>
      </c>
      <c r="D69" s="1">
        <v>37453</v>
      </c>
      <c r="F69" t="s">
        <v>122</v>
      </c>
      <c r="G69" t="s">
        <v>260</v>
      </c>
      <c r="H69" s="3">
        <v>6.4</v>
      </c>
      <c r="I69" s="3">
        <v>8.3</v>
      </c>
      <c r="J69" s="3">
        <v>26</v>
      </c>
      <c r="K69" s="3">
        <f t="shared" si="2"/>
        <v>3.1325301204819276</v>
      </c>
      <c r="L69" s="3">
        <v>2.5</v>
      </c>
      <c r="O69" s="6" t="s">
        <v>137</v>
      </c>
      <c r="P69" s="6">
        <v>22</v>
      </c>
      <c r="Q69" s="6"/>
    </row>
    <row r="70" spans="1:17" ht="12.75">
      <c r="A70" t="s">
        <v>94</v>
      </c>
      <c r="B70" t="s">
        <v>13</v>
      </c>
      <c r="C70" t="s">
        <v>121</v>
      </c>
      <c r="D70" s="1">
        <v>37453</v>
      </c>
      <c r="F70" t="s">
        <v>122</v>
      </c>
      <c r="G70" t="s">
        <v>261</v>
      </c>
      <c r="H70" s="3">
        <v>6</v>
      </c>
      <c r="I70" s="3">
        <v>8.6</v>
      </c>
      <c r="J70" s="3">
        <v>25</v>
      </c>
      <c r="K70" s="3">
        <f t="shared" si="2"/>
        <v>2.906976744186047</v>
      </c>
      <c r="L70" s="3">
        <v>2.4</v>
      </c>
      <c r="O70" s="6" t="s">
        <v>138</v>
      </c>
      <c r="P70" s="6">
        <v>4.056228722963205</v>
      </c>
      <c r="Q70" s="6"/>
    </row>
    <row r="71" spans="1:17" ht="12.75">
      <c r="A71" t="s">
        <v>94</v>
      </c>
      <c r="B71" t="s">
        <v>13</v>
      </c>
      <c r="C71" t="s">
        <v>121</v>
      </c>
      <c r="D71" s="1">
        <v>37453</v>
      </c>
      <c r="F71" t="s">
        <v>122</v>
      </c>
      <c r="G71" t="s">
        <v>262</v>
      </c>
      <c r="H71" s="3">
        <v>5.8</v>
      </c>
      <c r="I71" s="3">
        <v>7.7</v>
      </c>
      <c r="J71" s="3">
        <v>23.5</v>
      </c>
      <c r="K71" s="3">
        <f t="shared" si="2"/>
        <v>3.051948051948052</v>
      </c>
      <c r="L71" s="3">
        <v>3</v>
      </c>
      <c r="O71" s="6" t="s">
        <v>139</v>
      </c>
      <c r="P71" s="6">
        <v>0.0002629318892461418</v>
      </c>
      <c r="Q71" s="6"/>
    </row>
    <row r="72" spans="15:17" ht="12.75">
      <c r="O72" s="6" t="s">
        <v>140</v>
      </c>
      <c r="P72" s="6">
        <v>1.717144186841324</v>
      </c>
      <c r="Q72" s="6"/>
    </row>
    <row r="73" spans="6:17" ht="12.75">
      <c r="F73" s="11" t="s">
        <v>272</v>
      </c>
      <c r="G73" t="s">
        <v>107</v>
      </c>
      <c r="H73" s="3">
        <f>AVERAGE(H64,H66:H71)</f>
        <v>6.071428571428571</v>
      </c>
      <c r="I73" s="3">
        <f>AVERAGE(I64,I66:I71)</f>
        <v>8.32857142857143</v>
      </c>
      <c r="J73" s="3">
        <f>AVERAGE(J64,J66:J71)</f>
        <v>25.400000000000002</v>
      </c>
      <c r="K73" s="3">
        <f>AVERAGE(K64,K66:K71)</f>
        <v>3.0507816534828693</v>
      </c>
      <c r="L73" s="3">
        <f>AVERAGE(L64,L66:L71)</f>
        <v>2.4285714285714284</v>
      </c>
      <c r="O73" s="6" t="s">
        <v>141</v>
      </c>
      <c r="P73" s="6">
        <v>0.0005258637784922836</v>
      </c>
      <c r="Q73" s="6"/>
    </row>
    <row r="74" spans="7:17" ht="12.75">
      <c r="G74" t="s">
        <v>145</v>
      </c>
      <c r="H74" s="3">
        <f>MIN(H64,H66:H71)</f>
        <v>5.8</v>
      </c>
      <c r="I74" s="3">
        <f>MIN(I64,I66:I71)</f>
        <v>7.7</v>
      </c>
      <c r="J74" s="3">
        <f>MIN(J64,J66:J71)</f>
        <v>23.5</v>
      </c>
      <c r="K74" s="3">
        <f>MIN(K64,K66:K71)</f>
        <v>2.906976744186047</v>
      </c>
      <c r="L74" s="3">
        <f>MIN(L64,L66:L71)</f>
        <v>1.9</v>
      </c>
      <c r="O74" s="6"/>
      <c r="P74" s="6"/>
      <c r="Q74" s="6"/>
    </row>
    <row r="75" spans="7:17" ht="12.75">
      <c r="G75" t="s">
        <v>146</v>
      </c>
      <c r="H75" s="3">
        <f>MAX(H64,H66:H71)</f>
        <v>6.4</v>
      </c>
      <c r="I75" s="3">
        <f>MAX(I64,I66:I71)</f>
        <v>8.7</v>
      </c>
      <c r="J75" s="3">
        <f>MAX(J64,J66:J71)</f>
        <v>26.7</v>
      </c>
      <c r="K75" s="3">
        <f>MAX(K64,K66:K71)</f>
        <v>3.1785714285714284</v>
      </c>
      <c r="L75" s="3">
        <f>MAX(L64,L66:L71)</f>
        <v>3</v>
      </c>
      <c r="O75" s="6"/>
      <c r="P75" s="6"/>
      <c r="Q75" s="6"/>
    </row>
    <row r="76" spans="7:17" ht="12.75">
      <c r="G76" t="s">
        <v>128</v>
      </c>
      <c r="H76" s="10">
        <f>COUNT(H64,H66:H71)</f>
        <v>7</v>
      </c>
      <c r="I76" s="10">
        <f>COUNT(I64,I66:I71)</f>
        <v>7</v>
      </c>
      <c r="J76" s="10">
        <f>COUNT(J64,J66:J71)</f>
        <v>7</v>
      </c>
      <c r="K76" s="10">
        <f>COUNT(K64,K66:K71)</f>
        <v>7</v>
      </c>
      <c r="L76" s="10">
        <f>COUNT(L64,L66:L71)</f>
        <v>7</v>
      </c>
      <c r="O76" s="6"/>
      <c r="P76" s="6"/>
      <c r="Q76" s="6"/>
    </row>
    <row r="77" spans="15:17" ht="12.75">
      <c r="O77" s="6"/>
      <c r="P77" s="6"/>
      <c r="Q77" s="6"/>
    </row>
    <row r="78" spans="6:17" ht="12.75">
      <c r="F78" s="11" t="s">
        <v>149</v>
      </c>
      <c r="G78" t="s">
        <v>107</v>
      </c>
      <c r="H78" s="3">
        <f>AVERAGE(H64:H71)</f>
        <v>6.05</v>
      </c>
      <c r="I78" s="3">
        <f>AVERAGE(I64:I71)</f>
        <v>8.337499999999999</v>
      </c>
      <c r="J78" s="3">
        <f>AVERAGE(J64:J71)</f>
        <v>25.6625</v>
      </c>
      <c r="K78" s="3">
        <f>AVERAGE(K64:K71)</f>
        <v>3.0786601372737015</v>
      </c>
      <c r="L78" s="3">
        <f>AVERAGE(L64:L71)</f>
        <v>2.4285714285714284</v>
      </c>
      <c r="O78" s="6"/>
      <c r="P78" s="6"/>
      <c r="Q78" s="6"/>
    </row>
    <row r="79" spans="7:17" ht="13.5" thickBot="1">
      <c r="G79" t="s">
        <v>145</v>
      </c>
      <c r="H79" s="3">
        <f>MIN(H64:H71)</f>
        <v>5.8</v>
      </c>
      <c r="I79" s="3">
        <f>MIN(I64:I71)</f>
        <v>7.7</v>
      </c>
      <c r="J79" s="3">
        <f>MIN(J64:J71)</f>
        <v>23.5</v>
      </c>
      <c r="K79" s="3">
        <f>MIN(K64:K71)</f>
        <v>2.906976744186047</v>
      </c>
      <c r="L79" s="3">
        <f>MIN(L64:L71)</f>
        <v>1.9</v>
      </c>
      <c r="O79" s="7" t="s">
        <v>142</v>
      </c>
      <c r="P79" s="7">
        <v>2.0738752937177196</v>
      </c>
      <c r="Q79" s="7"/>
    </row>
    <row r="80" spans="7:17" ht="12.75">
      <c r="G80" t="s">
        <v>146</v>
      </c>
      <c r="H80" s="3">
        <f>MAX(H64:H71)</f>
        <v>6.4</v>
      </c>
      <c r="I80" s="3">
        <f>MAX(I64:I71)</f>
        <v>8.7</v>
      </c>
      <c r="J80" s="3">
        <f>MAX(J64:J71)</f>
        <v>27.5</v>
      </c>
      <c r="K80" s="3">
        <f>MAX(K64:K71)</f>
        <v>3.2738095238095237</v>
      </c>
      <c r="L80" s="3">
        <f>MAX(L64:L71)</f>
        <v>3</v>
      </c>
      <c r="O80" s="6"/>
      <c r="P80" s="6"/>
      <c r="Q80" s="6"/>
    </row>
    <row r="81" spans="7:17" ht="12.75">
      <c r="G81" t="s">
        <v>128</v>
      </c>
      <c r="H81" s="10">
        <f>COUNT(H64:H71)</f>
        <v>8</v>
      </c>
      <c r="I81" s="10">
        <f>COUNT(I64:I71)</f>
        <v>8</v>
      </c>
      <c r="J81" s="10">
        <f>COUNT(J64:J71)</f>
        <v>8</v>
      </c>
      <c r="K81" s="10">
        <f>COUNT(K64:K71)</f>
        <v>8</v>
      </c>
      <c r="L81" s="10">
        <f>COUNT(L64:L71)</f>
        <v>7</v>
      </c>
      <c r="O81" s="6"/>
      <c r="P81" s="6"/>
      <c r="Q81" s="6"/>
    </row>
    <row r="82" spans="8:17" ht="12.75">
      <c r="H82" s="10"/>
      <c r="I82" s="10"/>
      <c r="J82" s="10"/>
      <c r="K82" s="10"/>
      <c r="L82" s="10"/>
      <c r="O82" s="6"/>
      <c r="P82" s="6"/>
      <c r="Q82" s="6"/>
    </row>
    <row r="83" spans="1:17" ht="12.75">
      <c r="A83" t="s">
        <v>278</v>
      </c>
      <c r="B83" t="s">
        <v>6</v>
      </c>
      <c r="C83" t="s">
        <v>8</v>
      </c>
      <c r="D83" s="1">
        <v>24332</v>
      </c>
      <c r="E83">
        <v>1</v>
      </c>
      <c r="F83" t="s">
        <v>7</v>
      </c>
      <c r="G83" t="s">
        <v>110</v>
      </c>
      <c r="H83" s="3">
        <v>5.1</v>
      </c>
      <c r="I83" s="4">
        <v>8.9</v>
      </c>
      <c r="J83" s="3">
        <v>26.6</v>
      </c>
      <c r="K83" s="3">
        <f aca="true" t="shared" si="3" ref="K83:K88">J83/I83</f>
        <v>2.9887640449438204</v>
      </c>
      <c r="L83" s="3">
        <v>4.1</v>
      </c>
      <c r="O83" s="6"/>
      <c r="P83" s="6"/>
      <c r="Q83" s="6"/>
    </row>
    <row r="84" spans="1:17" ht="12.75">
      <c r="A84" t="s">
        <v>278</v>
      </c>
      <c r="B84" t="s">
        <v>6</v>
      </c>
      <c r="C84" t="s">
        <v>8</v>
      </c>
      <c r="D84" s="1">
        <v>24332</v>
      </c>
      <c r="E84">
        <v>1</v>
      </c>
      <c r="F84" t="s">
        <v>7</v>
      </c>
      <c r="G84">
        <v>1</v>
      </c>
      <c r="H84" s="3">
        <v>4.8</v>
      </c>
      <c r="I84" s="4">
        <v>8.3</v>
      </c>
      <c r="J84" s="3">
        <v>24.9</v>
      </c>
      <c r="K84" s="3">
        <f t="shared" si="3"/>
        <v>2.9999999999999996</v>
      </c>
      <c r="L84" s="3">
        <v>4.1</v>
      </c>
      <c r="O84" s="6"/>
      <c r="P84" s="6"/>
      <c r="Q84" s="6"/>
    </row>
    <row r="85" spans="1:17" ht="12.75">
      <c r="A85" t="s">
        <v>278</v>
      </c>
      <c r="B85" t="s">
        <v>6</v>
      </c>
      <c r="C85" t="s">
        <v>8</v>
      </c>
      <c r="D85" s="1">
        <v>24332</v>
      </c>
      <c r="E85">
        <v>1</v>
      </c>
      <c r="F85" t="s">
        <v>7</v>
      </c>
      <c r="G85">
        <v>2</v>
      </c>
      <c r="H85" s="3">
        <v>5</v>
      </c>
      <c r="I85" s="4">
        <v>7.5</v>
      </c>
      <c r="J85" s="3">
        <v>25.6</v>
      </c>
      <c r="K85" s="3">
        <f t="shared" si="3"/>
        <v>3.4133333333333336</v>
      </c>
      <c r="L85" s="3">
        <v>3</v>
      </c>
      <c r="O85" s="6"/>
      <c r="P85" s="6"/>
      <c r="Q85" s="6"/>
    </row>
    <row r="86" spans="1:16" ht="12.75">
      <c r="A86" t="s">
        <v>278</v>
      </c>
      <c r="B86" t="s">
        <v>6</v>
      </c>
      <c r="C86" t="s">
        <v>8</v>
      </c>
      <c r="D86" s="1">
        <v>24332</v>
      </c>
      <c r="E86">
        <v>1</v>
      </c>
      <c r="F86" t="s">
        <v>7</v>
      </c>
      <c r="G86">
        <v>3</v>
      </c>
      <c r="H86" s="3">
        <v>4.8</v>
      </c>
      <c r="I86" s="4">
        <v>7.5</v>
      </c>
      <c r="J86" s="3">
        <v>24.2</v>
      </c>
      <c r="K86" s="3">
        <f t="shared" si="3"/>
        <v>3.2266666666666666</v>
      </c>
      <c r="L86" s="3">
        <v>3.7</v>
      </c>
      <c r="O86" s="6"/>
      <c r="P86" s="6"/>
    </row>
    <row r="87" spans="1:16" ht="12.75">
      <c r="A87" t="s">
        <v>278</v>
      </c>
      <c r="B87" t="s">
        <v>6</v>
      </c>
      <c r="C87" t="s">
        <v>8</v>
      </c>
      <c r="D87" s="1">
        <v>24332</v>
      </c>
      <c r="E87">
        <v>1</v>
      </c>
      <c r="F87" t="s">
        <v>7</v>
      </c>
      <c r="G87">
        <v>4</v>
      </c>
      <c r="H87" s="3">
        <v>4.7</v>
      </c>
      <c r="I87" s="4">
        <v>8</v>
      </c>
      <c r="J87" s="3">
        <v>21.5</v>
      </c>
      <c r="K87" s="3">
        <f t="shared" si="3"/>
        <v>2.6875</v>
      </c>
      <c r="L87" s="3">
        <v>4.3</v>
      </c>
      <c r="O87" s="6"/>
      <c r="P87" s="6"/>
    </row>
    <row r="88" spans="1:16" ht="12.75">
      <c r="A88" t="s">
        <v>278</v>
      </c>
      <c r="B88" t="s">
        <v>6</v>
      </c>
      <c r="C88" t="s">
        <v>8</v>
      </c>
      <c r="D88" s="1">
        <v>24332</v>
      </c>
      <c r="E88">
        <v>1</v>
      </c>
      <c r="F88" t="s">
        <v>7</v>
      </c>
      <c r="G88">
        <v>5</v>
      </c>
      <c r="H88" s="3">
        <v>4.6</v>
      </c>
      <c r="I88" s="4">
        <v>7.8</v>
      </c>
      <c r="J88" s="3">
        <v>24.2</v>
      </c>
      <c r="K88" s="3">
        <f t="shared" si="3"/>
        <v>3.1025641025641026</v>
      </c>
      <c r="L88" s="3">
        <v>3.8</v>
      </c>
      <c r="O88" s="6"/>
      <c r="P88" s="6"/>
    </row>
    <row r="89" spans="8:16" ht="12.75">
      <c r="H89" s="10"/>
      <c r="I89" s="10"/>
      <c r="J89" s="10"/>
      <c r="K89" s="10"/>
      <c r="L89" s="10"/>
      <c r="O89" s="6"/>
      <c r="P89" s="6"/>
    </row>
    <row r="90" spans="8:16" ht="12.75">
      <c r="H90" s="10"/>
      <c r="I90" s="10"/>
      <c r="J90" s="10"/>
      <c r="K90" s="10"/>
      <c r="L90" s="10"/>
      <c r="O90" s="6"/>
      <c r="P90" s="6"/>
    </row>
    <row r="91" spans="15:16" ht="12.75">
      <c r="O91" s="6"/>
      <c r="P91" s="6"/>
    </row>
    <row r="92" spans="15:16" ht="12.75">
      <c r="O92" s="6"/>
      <c r="P92" s="6"/>
    </row>
    <row r="93" spans="15:16" ht="12.75">
      <c r="O93" s="6"/>
      <c r="P93" s="6"/>
    </row>
    <row r="94" spans="15:16" ht="12.75">
      <c r="O94" s="6"/>
      <c r="P94" s="6"/>
    </row>
    <row r="95" spans="15:16" ht="12.75">
      <c r="O95" s="6"/>
      <c r="P95" s="6"/>
    </row>
    <row r="96" spans="15:16" ht="12.75">
      <c r="O96" s="6"/>
      <c r="P96" s="6"/>
    </row>
    <row r="97" spans="8:16" ht="12.75">
      <c r="H97" s="10"/>
      <c r="I97" s="10"/>
      <c r="J97" s="10"/>
      <c r="K97" s="10"/>
      <c r="L97" s="10"/>
      <c r="O97" s="6"/>
      <c r="P97" s="6"/>
    </row>
    <row r="98" spans="8:16" ht="12.75">
      <c r="H98" s="10"/>
      <c r="I98" s="10"/>
      <c r="J98" s="10"/>
      <c r="K98" s="10"/>
      <c r="L98" s="10"/>
      <c r="O98" s="6"/>
      <c r="P98" s="6"/>
    </row>
    <row r="99" spans="15:16" ht="12.75">
      <c r="O99" s="6"/>
      <c r="P99" s="6"/>
    </row>
    <row r="100" spans="1:24" ht="12.75">
      <c r="A100" t="s">
        <v>1</v>
      </c>
      <c r="B100" t="s">
        <v>25</v>
      </c>
      <c r="C100" t="s">
        <v>24</v>
      </c>
      <c r="D100" t="s">
        <v>23</v>
      </c>
      <c r="F100" t="s">
        <v>22</v>
      </c>
      <c r="G100" t="s">
        <v>95</v>
      </c>
      <c r="H100" s="3" t="s">
        <v>96</v>
      </c>
      <c r="I100" s="3" t="s">
        <v>98</v>
      </c>
      <c r="K100" s="3" t="s">
        <v>101</v>
      </c>
      <c r="L100" s="3" t="s">
        <v>103</v>
      </c>
      <c r="M100" s="3" t="s">
        <v>105</v>
      </c>
      <c r="O100" t="s">
        <v>129</v>
      </c>
      <c r="T100" t="s">
        <v>129</v>
      </c>
      <c r="X100" t="s">
        <v>129</v>
      </c>
    </row>
    <row r="101" spans="7:24" ht="13.5" thickBot="1">
      <c r="G101" t="s">
        <v>21</v>
      </c>
      <c r="H101" s="3" t="s">
        <v>99</v>
      </c>
      <c r="I101" s="3" t="s">
        <v>97</v>
      </c>
      <c r="J101" s="3" t="s">
        <v>99</v>
      </c>
      <c r="K101" s="3" t="s">
        <v>102</v>
      </c>
      <c r="L101" s="3" t="s">
        <v>104</v>
      </c>
      <c r="M101" s="3" t="s">
        <v>106</v>
      </c>
      <c r="O101" t="s">
        <v>157</v>
      </c>
      <c r="T101" t="s">
        <v>158</v>
      </c>
      <c r="X101" t="s">
        <v>170</v>
      </c>
    </row>
    <row r="102" spans="4:26" ht="12.75">
      <c r="D102" s="1"/>
      <c r="O102" s="8"/>
      <c r="P102" s="8" t="s">
        <v>130</v>
      </c>
      <c r="Q102" s="8" t="s">
        <v>131</v>
      </c>
      <c r="T102" s="8"/>
      <c r="U102" s="8" t="s">
        <v>130</v>
      </c>
      <c r="V102" s="8" t="s">
        <v>131</v>
      </c>
      <c r="X102" s="8"/>
      <c r="Y102" s="8" t="s">
        <v>130</v>
      </c>
      <c r="Z102" s="8" t="s">
        <v>131</v>
      </c>
    </row>
    <row r="103" spans="1:26" ht="12.75">
      <c r="A103" t="s">
        <v>27</v>
      </c>
      <c r="B103" t="s">
        <v>6</v>
      </c>
      <c r="C103" t="s">
        <v>34</v>
      </c>
      <c r="D103" s="1">
        <v>22096</v>
      </c>
      <c r="F103" t="s">
        <v>7</v>
      </c>
      <c r="H103" s="3">
        <v>5.9</v>
      </c>
      <c r="I103" s="3">
        <v>9.6</v>
      </c>
      <c r="J103" s="3">
        <v>31.3</v>
      </c>
      <c r="K103" s="3">
        <f>J103/I103</f>
        <v>3.260416666666667</v>
      </c>
      <c r="L103" s="3">
        <v>5.4</v>
      </c>
      <c r="O103" s="6" t="s">
        <v>132</v>
      </c>
      <c r="P103" s="6">
        <v>5.575</v>
      </c>
      <c r="Q103" s="6">
        <v>5.690909090909091</v>
      </c>
      <c r="T103" s="6" t="s">
        <v>132</v>
      </c>
      <c r="U103" s="6">
        <v>30.163636363636364</v>
      </c>
      <c r="V103" s="6">
        <v>28.44</v>
      </c>
      <c r="X103" s="6" t="s">
        <v>132</v>
      </c>
      <c r="Y103" s="6">
        <v>5.155555555555555</v>
      </c>
      <c r="Z103" s="6">
        <v>4.74</v>
      </c>
    </row>
    <row r="104" spans="1:26" ht="12.75">
      <c r="A104" t="s">
        <v>27</v>
      </c>
      <c r="B104" t="s">
        <v>6</v>
      </c>
      <c r="C104" t="s">
        <v>34</v>
      </c>
      <c r="D104" s="1">
        <v>22131</v>
      </c>
      <c r="F104" t="s">
        <v>7</v>
      </c>
      <c r="G104" t="s">
        <v>40</v>
      </c>
      <c r="H104" s="3">
        <v>6.1</v>
      </c>
      <c r="I104" s="3">
        <v>9.5</v>
      </c>
      <c r="J104" s="3">
        <v>31.3</v>
      </c>
      <c r="K104" s="3">
        <f>J104/I104</f>
        <v>3.294736842105263</v>
      </c>
      <c r="O104" s="6" t="s">
        <v>133</v>
      </c>
      <c r="P104" s="6">
        <v>0.07477272727272645</v>
      </c>
      <c r="Q104" s="6">
        <v>0.11134199134199294</v>
      </c>
      <c r="T104" s="6" t="s">
        <v>133</v>
      </c>
      <c r="U104" s="6">
        <v>2.328545454545383</v>
      </c>
      <c r="V104" s="6">
        <v>5.446736842105421</v>
      </c>
      <c r="X104" s="6" t="s">
        <v>133</v>
      </c>
      <c r="Y104" s="6">
        <v>0.20777777777777473</v>
      </c>
      <c r="Z104" s="6">
        <v>1.111142857142864</v>
      </c>
    </row>
    <row r="105" spans="1:26" ht="12.75">
      <c r="A105" t="s">
        <v>27</v>
      </c>
      <c r="B105" t="s">
        <v>6</v>
      </c>
      <c r="C105" t="s">
        <v>34</v>
      </c>
      <c r="D105" s="1">
        <v>22802</v>
      </c>
      <c r="F105" t="s">
        <v>7</v>
      </c>
      <c r="G105" s="2" t="s">
        <v>68</v>
      </c>
      <c r="H105" s="3">
        <v>5.8</v>
      </c>
      <c r="O105" s="6" t="s">
        <v>134</v>
      </c>
      <c r="P105" s="6">
        <v>12</v>
      </c>
      <c r="Q105" s="6">
        <v>22</v>
      </c>
      <c r="T105" s="6" t="s">
        <v>134</v>
      </c>
      <c r="U105" s="6">
        <v>11</v>
      </c>
      <c r="V105" s="6">
        <v>20</v>
      </c>
      <c r="X105" s="6" t="s">
        <v>134</v>
      </c>
      <c r="Y105" s="6">
        <v>9</v>
      </c>
      <c r="Z105" s="6">
        <v>15</v>
      </c>
    </row>
    <row r="106" spans="1:26" ht="12.75">
      <c r="A106" t="s">
        <v>27</v>
      </c>
      <c r="B106" t="s">
        <v>6</v>
      </c>
      <c r="C106" t="s">
        <v>34</v>
      </c>
      <c r="D106" s="1">
        <v>23895</v>
      </c>
      <c r="E106">
        <v>1</v>
      </c>
      <c r="F106" t="s">
        <v>39</v>
      </c>
      <c r="H106" s="3">
        <v>5.9</v>
      </c>
      <c r="I106" s="3">
        <v>9.2</v>
      </c>
      <c r="J106" s="3">
        <v>30.8</v>
      </c>
      <c r="K106" s="3">
        <f aca="true" t="shared" si="4" ref="K106:K119">J106/I106</f>
        <v>3.347826086956522</v>
      </c>
      <c r="L106" s="3">
        <v>5.6</v>
      </c>
      <c r="O106" s="6" t="s">
        <v>135</v>
      </c>
      <c r="P106" s="6">
        <v>0.09877130681818258</v>
      </c>
      <c r="Q106" s="6"/>
      <c r="T106" s="6" t="s">
        <v>135</v>
      </c>
      <c r="U106" s="6">
        <v>4.37149843260196</v>
      </c>
      <c r="V106" s="6"/>
      <c r="X106" s="6" t="s">
        <v>135</v>
      </c>
      <c r="Y106" s="6">
        <v>0.7826464646464679</v>
      </c>
      <c r="Z106" s="6"/>
    </row>
    <row r="107" spans="1:26" ht="12.75">
      <c r="A107" t="s">
        <v>27</v>
      </c>
      <c r="B107" t="s">
        <v>6</v>
      </c>
      <c r="C107" t="s">
        <v>47</v>
      </c>
      <c r="D107" s="1">
        <v>23618</v>
      </c>
      <c r="E107">
        <v>2</v>
      </c>
      <c r="F107" t="s">
        <v>7</v>
      </c>
      <c r="G107" s="2" t="s">
        <v>75</v>
      </c>
      <c r="H107" s="3">
        <v>5.2</v>
      </c>
      <c r="I107" s="3">
        <v>7.7</v>
      </c>
      <c r="J107" s="3">
        <v>24.6</v>
      </c>
      <c r="K107" s="3">
        <f t="shared" si="4"/>
        <v>3.1948051948051948</v>
      </c>
      <c r="L107" s="3">
        <v>3.4</v>
      </c>
      <c r="O107" s="6" t="s">
        <v>136</v>
      </c>
      <c r="P107" s="6">
        <v>0</v>
      </c>
      <c r="Q107" s="6"/>
      <c r="T107" s="6" t="s">
        <v>136</v>
      </c>
      <c r="U107" s="6">
        <v>0</v>
      </c>
      <c r="V107" s="6"/>
      <c r="X107" s="6" t="s">
        <v>136</v>
      </c>
      <c r="Y107" s="6">
        <v>0</v>
      </c>
      <c r="Z107" s="6"/>
    </row>
    <row r="108" spans="1:26" ht="12.75">
      <c r="A108" t="s">
        <v>27</v>
      </c>
      <c r="B108" t="s">
        <v>6</v>
      </c>
      <c r="C108" t="s">
        <v>36</v>
      </c>
      <c r="D108" s="1">
        <v>22830</v>
      </c>
      <c r="F108" t="s">
        <v>7</v>
      </c>
      <c r="H108" s="3">
        <v>6.1</v>
      </c>
      <c r="I108" s="3">
        <v>9.7</v>
      </c>
      <c r="J108" s="3">
        <v>32.4</v>
      </c>
      <c r="K108" s="3">
        <f t="shared" si="4"/>
        <v>3.3402061855670104</v>
      </c>
      <c r="L108" s="3">
        <v>5</v>
      </c>
      <c r="O108" s="6" t="s">
        <v>137</v>
      </c>
      <c r="P108" s="6">
        <v>32</v>
      </c>
      <c r="Q108" s="6"/>
      <c r="T108" s="6" t="s">
        <v>137</v>
      </c>
      <c r="U108" s="6">
        <v>29</v>
      </c>
      <c r="V108" s="6"/>
      <c r="X108" s="6" t="s">
        <v>137</v>
      </c>
      <c r="Y108" s="6">
        <v>22</v>
      </c>
      <c r="Z108" s="6"/>
    </row>
    <row r="109" spans="1:26" ht="12.75">
      <c r="A109" t="s">
        <v>27</v>
      </c>
      <c r="B109" t="s">
        <v>6</v>
      </c>
      <c r="C109" t="s">
        <v>36</v>
      </c>
      <c r="D109" s="1">
        <v>23172</v>
      </c>
      <c r="E109">
        <v>1</v>
      </c>
      <c r="F109" t="s">
        <v>39</v>
      </c>
      <c r="H109" s="3">
        <v>6.2</v>
      </c>
      <c r="I109" s="3">
        <v>9.8</v>
      </c>
      <c r="J109" s="3">
        <v>31.8</v>
      </c>
      <c r="K109" s="3">
        <f t="shared" si="4"/>
        <v>3.2448979591836733</v>
      </c>
      <c r="L109" s="3">
        <v>6</v>
      </c>
      <c r="O109" s="6" t="s">
        <v>138</v>
      </c>
      <c r="P109" s="6">
        <v>-1.027695854309662</v>
      </c>
      <c r="Q109" s="6"/>
      <c r="T109" s="6" t="s">
        <v>138</v>
      </c>
      <c r="U109" s="6">
        <v>2.196144832666961</v>
      </c>
      <c r="V109" s="6"/>
      <c r="X109" s="6" t="s">
        <v>138</v>
      </c>
      <c r="Y109" s="6">
        <v>1.1140573346420606</v>
      </c>
      <c r="Z109" s="6"/>
    </row>
    <row r="110" spans="1:26" ht="12.75">
      <c r="A110" t="s">
        <v>27</v>
      </c>
      <c r="B110" t="s">
        <v>6</v>
      </c>
      <c r="C110" t="s">
        <v>36</v>
      </c>
      <c r="D110" s="1">
        <v>23176</v>
      </c>
      <c r="E110">
        <v>1</v>
      </c>
      <c r="F110" t="s">
        <v>39</v>
      </c>
      <c r="G110" s="2" t="s">
        <v>69</v>
      </c>
      <c r="H110" s="3">
        <v>6</v>
      </c>
      <c r="I110" s="3">
        <v>8.5</v>
      </c>
      <c r="J110" s="3">
        <v>29.4</v>
      </c>
      <c r="K110" s="3">
        <f t="shared" si="4"/>
        <v>3.4588235294117644</v>
      </c>
      <c r="L110" s="3">
        <v>5.6</v>
      </c>
      <c r="O110" s="6" t="s">
        <v>139</v>
      </c>
      <c r="P110" s="6">
        <v>0.15589944134083422</v>
      </c>
      <c r="Q110" s="6"/>
      <c r="T110" s="6" t="s">
        <v>139</v>
      </c>
      <c r="U110" s="6">
        <v>0.01811451167724217</v>
      </c>
      <c r="V110" s="6"/>
      <c r="X110" s="6" t="s">
        <v>139</v>
      </c>
      <c r="Y110" s="6">
        <v>0.1386391291364773</v>
      </c>
      <c r="Z110" s="6"/>
    </row>
    <row r="111" spans="1:26" ht="12.75">
      <c r="A111" t="s">
        <v>27</v>
      </c>
      <c r="B111" t="s">
        <v>6</v>
      </c>
      <c r="C111" t="s">
        <v>10</v>
      </c>
      <c r="D111" s="1">
        <v>23584</v>
      </c>
      <c r="E111">
        <v>3</v>
      </c>
      <c r="F111" t="s">
        <v>7</v>
      </c>
      <c r="H111" s="3">
        <v>6</v>
      </c>
      <c r="I111" s="4">
        <v>9.4</v>
      </c>
      <c r="J111" s="3">
        <v>27</v>
      </c>
      <c r="K111" s="3">
        <f t="shared" si="4"/>
        <v>2.872340425531915</v>
      </c>
      <c r="L111" s="3">
        <v>3.1</v>
      </c>
      <c r="O111" s="6" t="s">
        <v>140</v>
      </c>
      <c r="P111" s="6">
        <v>1.6938884073169902</v>
      </c>
      <c r="Q111" s="6"/>
      <c r="T111" s="6" t="s">
        <v>140</v>
      </c>
      <c r="U111" s="6">
        <v>1.6991270967992023</v>
      </c>
      <c r="V111" s="6"/>
      <c r="X111" s="6" t="s">
        <v>140</v>
      </c>
      <c r="Y111" s="6">
        <v>1.717144186841324</v>
      </c>
      <c r="Z111" s="6"/>
    </row>
    <row r="112" spans="1:26" ht="12.75">
      <c r="A112" t="s">
        <v>27</v>
      </c>
      <c r="B112" t="s">
        <v>6</v>
      </c>
      <c r="C112" t="s">
        <v>41</v>
      </c>
      <c r="D112" s="1">
        <v>22808</v>
      </c>
      <c r="E112">
        <v>3</v>
      </c>
      <c r="F112" t="s">
        <v>20</v>
      </c>
      <c r="G112" s="2" t="s">
        <v>42</v>
      </c>
      <c r="H112" s="3">
        <v>6</v>
      </c>
      <c r="I112" s="3">
        <v>8.4</v>
      </c>
      <c r="J112" s="3">
        <v>28.5</v>
      </c>
      <c r="K112" s="3">
        <f t="shared" si="4"/>
        <v>3.392857142857143</v>
      </c>
      <c r="L112" s="3">
        <v>5.9</v>
      </c>
      <c r="O112" s="6" t="s">
        <v>141</v>
      </c>
      <c r="P112" s="6">
        <v>0.31179888268166844</v>
      </c>
      <c r="Q112" s="6"/>
      <c r="T112" s="6" t="s">
        <v>141</v>
      </c>
      <c r="U112" s="6">
        <v>0.03622902335448434</v>
      </c>
      <c r="V112" s="6"/>
      <c r="X112" s="6" t="s">
        <v>141</v>
      </c>
      <c r="Y112" s="6">
        <v>0.2772782582729546</v>
      </c>
      <c r="Z112" s="6"/>
    </row>
    <row r="113" spans="1:26" ht="13.5" thickBot="1">
      <c r="A113" t="s">
        <v>27</v>
      </c>
      <c r="B113" t="s">
        <v>6</v>
      </c>
      <c r="C113" t="s">
        <v>37</v>
      </c>
      <c r="D113" s="1">
        <v>22809</v>
      </c>
      <c r="E113">
        <v>1</v>
      </c>
      <c r="F113" t="s">
        <v>20</v>
      </c>
      <c r="G113" t="s">
        <v>35</v>
      </c>
      <c r="H113" s="3">
        <v>6</v>
      </c>
      <c r="I113" s="3">
        <v>8.9</v>
      </c>
      <c r="J113" s="3">
        <v>29.2</v>
      </c>
      <c r="K113" s="3">
        <f t="shared" si="4"/>
        <v>3.280898876404494</v>
      </c>
      <c r="L113" s="3">
        <v>5.4</v>
      </c>
      <c r="O113" s="7" t="s">
        <v>142</v>
      </c>
      <c r="P113" s="7">
        <v>2.0369316189317033</v>
      </c>
      <c r="Q113" s="7"/>
      <c r="T113" s="7" t="s">
        <v>142</v>
      </c>
      <c r="U113" s="7">
        <v>2.0452307580853812</v>
      </c>
      <c r="V113" s="7"/>
      <c r="X113" s="7" t="s">
        <v>142</v>
      </c>
      <c r="Y113" s="7">
        <v>2.0738752937177196</v>
      </c>
      <c r="Z113" s="7"/>
    </row>
    <row r="114" spans="1:12" ht="12.75">
      <c r="A114" t="s">
        <v>27</v>
      </c>
      <c r="B114" t="s">
        <v>6</v>
      </c>
      <c r="C114" t="s">
        <v>28</v>
      </c>
      <c r="D114" s="1">
        <v>24267</v>
      </c>
      <c r="F114" t="s">
        <v>15</v>
      </c>
      <c r="G114" t="s">
        <v>90</v>
      </c>
      <c r="H114" s="3">
        <v>5.6</v>
      </c>
      <c r="I114" s="3">
        <v>8</v>
      </c>
      <c r="J114" s="3">
        <v>27.3</v>
      </c>
      <c r="K114" s="3">
        <f t="shared" si="4"/>
        <v>3.4125</v>
      </c>
      <c r="L114" s="12" t="s">
        <v>218</v>
      </c>
    </row>
    <row r="115" spans="1:12" ht="12.75">
      <c r="A115" t="s">
        <v>27</v>
      </c>
      <c r="B115" t="s">
        <v>6</v>
      </c>
      <c r="C115" t="s">
        <v>28</v>
      </c>
      <c r="D115" s="1">
        <v>24267</v>
      </c>
      <c r="E115">
        <v>1</v>
      </c>
      <c r="F115" t="s">
        <v>15</v>
      </c>
      <c r="G115" t="s">
        <v>91</v>
      </c>
      <c r="H115" s="3">
        <v>5.3</v>
      </c>
      <c r="I115" s="3">
        <v>8.6</v>
      </c>
      <c r="J115" s="3">
        <v>27</v>
      </c>
      <c r="K115" s="3">
        <f t="shared" si="4"/>
        <v>3.1395348837209305</v>
      </c>
      <c r="L115" s="12" t="s">
        <v>218</v>
      </c>
    </row>
    <row r="116" spans="1:20" ht="12.75">
      <c r="A116" t="s">
        <v>27</v>
      </c>
      <c r="B116" t="s">
        <v>6</v>
      </c>
      <c r="C116" t="s">
        <v>28</v>
      </c>
      <c r="D116" s="1">
        <v>24267</v>
      </c>
      <c r="F116" t="s">
        <v>15</v>
      </c>
      <c r="G116" t="s">
        <v>93</v>
      </c>
      <c r="H116" s="3">
        <v>5.4</v>
      </c>
      <c r="I116" s="3">
        <v>8.3</v>
      </c>
      <c r="J116" s="3">
        <v>29</v>
      </c>
      <c r="K116" s="3">
        <f t="shared" si="4"/>
        <v>3.4939759036144573</v>
      </c>
      <c r="L116" s="12" t="s">
        <v>219</v>
      </c>
      <c r="O116" t="s">
        <v>129</v>
      </c>
      <c r="T116" t="s">
        <v>129</v>
      </c>
    </row>
    <row r="117" spans="1:20" ht="13.5" thickBot="1">
      <c r="A117" t="s">
        <v>27</v>
      </c>
      <c r="B117" t="s">
        <v>6</v>
      </c>
      <c r="C117" t="s">
        <v>28</v>
      </c>
      <c r="D117" s="1">
        <v>24631</v>
      </c>
      <c r="E117">
        <v>1</v>
      </c>
      <c r="F117" t="s">
        <v>15</v>
      </c>
      <c r="G117" s="2" t="s">
        <v>71</v>
      </c>
      <c r="H117" s="3">
        <v>5.4</v>
      </c>
      <c r="I117" s="3">
        <v>9.4</v>
      </c>
      <c r="J117" s="3">
        <v>29.4</v>
      </c>
      <c r="K117" s="3">
        <f t="shared" si="4"/>
        <v>3.1276595744680846</v>
      </c>
      <c r="L117" s="3">
        <v>5.1</v>
      </c>
      <c r="O117" t="s">
        <v>169</v>
      </c>
      <c r="T117" t="s">
        <v>159</v>
      </c>
    </row>
    <row r="118" spans="1:22" ht="12.75">
      <c r="A118" t="s">
        <v>27</v>
      </c>
      <c r="B118" t="s">
        <v>6</v>
      </c>
      <c r="C118" t="s">
        <v>28</v>
      </c>
      <c r="D118" s="1">
        <v>24631</v>
      </c>
      <c r="E118">
        <v>1</v>
      </c>
      <c r="F118" t="s">
        <v>15</v>
      </c>
      <c r="G118" s="2" t="s">
        <v>72</v>
      </c>
      <c r="H118" s="3">
        <v>5.3</v>
      </c>
      <c r="I118" s="3">
        <v>8.3</v>
      </c>
      <c r="J118" s="3">
        <v>27.9</v>
      </c>
      <c r="K118" s="3">
        <f t="shared" si="4"/>
        <v>3.3614457831325297</v>
      </c>
      <c r="L118" s="3" t="s">
        <v>219</v>
      </c>
      <c r="O118" s="8"/>
      <c r="P118" s="8" t="s">
        <v>130</v>
      </c>
      <c r="Q118" s="8" t="s">
        <v>131</v>
      </c>
      <c r="T118" s="8"/>
      <c r="U118" s="8" t="s">
        <v>130</v>
      </c>
      <c r="V118" s="8" t="s">
        <v>131</v>
      </c>
    </row>
    <row r="119" spans="1:22" ht="12.75">
      <c r="A119" t="s">
        <v>27</v>
      </c>
      <c r="B119" t="s">
        <v>6</v>
      </c>
      <c r="C119" t="s">
        <v>28</v>
      </c>
      <c r="D119" s="1">
        <v>24631</v>
      </c>
      <c r="E119">
        <v>1</v>
      </c>
      <c r="F119" t="s">
        <v>15</v>
      </c>
      <c r="G119" s="2" t="s">
        <v>73</v>
      </c>
      <c r="H119" s="3">
        <v>5.3</v>
      </c>
      <c r="I119" s="3">
        <v>8.5</v>
      </c>
      <c r="J119" s="3">
        <v>26.1</v>
      </c>
      <c r="K119" s="3">
        <f t="shared" si="4"/>
        <v>3.070588235294118</v>
      </c>
      <c r="L119" s="3">
        <v>4.4</v>
      </c>
      <c r="O119" s="6" t="s">
        <v>132</v>
      </c>
      <c r="P119" s="6">
        <v>9.2</v>
      </c>
      <c r="Q119" s="6">
        <v>8.728571428571431</v>
      </c>
      <c r="T119" s="6" t="s">
        <v>132</v>
      </c>
      <c r="U119" s="6">
        <v>3.2755636913720068</v>
      </c>
      <c r="V119" s="6">
        <v>3.25536749534373</v>
      </c>
    </row>
    <row r="120" spans="1:22" ht="12.75">
      <c r="A120" t="s">
        <v>27</v>
      </c>
      <c r="B120" t="s">
        <v>6</v>
      </c>
      <c r="C120" t="s">
        <v>28</v>
      </c>
      <c r="D120" s="1">
        <v>24631</v>
      </c>
      <c r="E120">
        <v>1</v>
      </c>
      <c r="F120" t="s">
        <v>15</v>
      </c>
      <c r="G120" s="2" t="s">
        <v>74</v>
      </c>
      <c r="H120" s="3">
        <v>5.2</v>
      </c>
      <c r="I120" s="3">
        <v>8.5</v>
      </c>
      <c r="K120" s="5"/>
      <c r="L120" s="3" t="s">
        <v>219</v>
      </c>
      <c r="O120" s="6" t="s">
        <v>133</v>
      </c>
      <c r="P120" s="6">
        <v>0.29999999999998556</v>
      </c>
      <c r="Q120" s="6">
        <v>0.4051428571428346</v>
      </c>
      <c r="T120" s="6" t="s">
        <v>133</v>
      </c>
      <c r="U120" s="6">
        <v>0.03622484664076211</v>
      </c>
      <c r="V120" s="6">
        <v>0.02249894004079142</v>
      </c>
    </row>
    <row r="121" spans="1:22" ht="12.75">
      <c r="A121" t="s">
        <v>27</v>
      </c>
      <c r="B121" t="s">
        <v>6</v>
      </c>
      <c r="C121" t="s">
        <v>28</v>
      </c>
      <c r="D121" s="1">
        <v>24631</v>
      </c>
      <c r="E121">
        <v>1</v>
      </c>
      <c r="F121" t="s">
        <v>15</v>
      </c>
      <c r="G121" t="s">
        <v>115</v>
      </c>
      <c r="H121" s="3">
        <v>5.5</v>
      </c>
      <c r="I121" s="3">
        <v>8.4</v>
      </c>
      <c r="J121" s="3">
        <v>27.9</v>
      </c>
      <c r="K121" s="3">
        <f>J121/I121</f>
        <v>3.321428571428571</v>
      </c>
      <c r="L121" s="3">
        <v>5.4</v>
      </c>
      <c r="O121" s="6" t="s">
        <v>134</v>
      </c>
      <c r="P121" s="6">
        <v>12</v>
      </c>
      <c r="Q121" s="6">
        <v>21</v>
      </c>
      <c r="T121" s="6" t="s">
        <v>134</v>
      </c>
      <c r="U121" s="6">
        <v>11</v>
      </c>
      <c r="V121" s="6">
        <v>20</v>
      </c>
    </row>
    <row r="122" spans="1:22" ht="12.75">
      <c r="A122" t="s">
        <v>27</v>
      </c>
      <c r="B122" t="s">
        <v>6</v>
      </c>
      <c r="C122" t="s">
        <v>28</v>
      </c>
      <c r="D122" s="1">
        <v>24631</v>
      </c>
      <c r="E122">
        <v>1</v>
      </c>
      <c r="F122" t="s">
        <v>15</v>
      </c>
      <c r="H122" s="3">
        <v>5.4</v>
      </c>
      <c r="I122" s="3">
        <v>8.6</v>
      </c>
      <c r="J122" s="3">
        <v>27.8</v>
      </c>
      <c r="K122" s="3">
        <f>J122/I122</f>
        <v>3.232558139534884</v>
      </c>
      <c r="L122" s="3">
        <v>4.4</v>
      </c>
      <c r="O122" s="6" t="s">
        <v>135</v>
      </c>
      <c r="P122" s="6">
        <v>0.3678341013824688</v>
      </c>
      <c r="Q122" s="6"/>
      <c r="T122" s="6" t="s">
        <v>135</v>
      </c>
      <c r="U122" s="6">
        <v>0.02723201128216062</v>
      </c>
      <c r="V122" s="6"/>
    </row>
    <row r="123" spans="1:22" ht="12.75">
      <c r="A123" t="s">
        <v>27</v>
      </c>
      <c r="B123" t="s">
        <v>6</v>
      </c>
      <c r="C123" t="s">
        <v>43</v>
      </c>
      <c r="D123" s="1">
        <v>22818</v>
      </c>
      <c r="E123">
        <v>1</v>
      </c>
      <c r="F123" t="s">
        <v>7</v>
      </c>
      <c r="G123" s="2" t="s">
        <v>70</v>
      </c>
      <c r="H123" s="3">
        <v>5.8</v>
      </c>
      <c r="I123" s="3">
        <v>7.8</v>
      </c>
      <c r="J123" s="3">
        <v>24</v>
      </c>
      <c r="K123" s="3">
        <f>J123/I123</f>
        <v>3.076923076923077</v>
      </c>
      <c r="L123" s="3">
        <v>3.5</v>
      </c>
      <c r="O123" s="6" t="s">
        <v>136</v>
      </c>
      <c r="P123" s="6">
        <v>0</v>
      </c>
      <c r="Q123" s="6"/>
      <c r="T123" s="6" t="s">
        <v>136</v>
      </c>
      <c r="U123" s="6">
        <v>0</v>
      </c>
      <c r="V123" s="6"/>
    </row>
    <row r="124" spans="4:22" ht="12.75">
      <c r="D124" s="1"/>
      <c r="G124" s="2"/>
      <c r="O124" s="6" t="s">
        <v>137</v>
      </c>
      <c r="P124" s="6">
        <v>31</v>
      </c>
      <c r="Q124" s="6"/>
      <c r="T124" s="6" t="s">
        <v>137</v>
      </c>
      <c r="U124" s="6">
        <v>29</v>
      </c>
      <c r="V124" s="6"/>
    </row>
    <row r="125" spans="4:22" ht="12.75">
      <c r="D125" s="1"/>
      <c r="G125" t="s">
        <v>107</v>
      </c>
      <c r="H125" s="3">
        <f>AVERAGE(H103:H123)</f>
        <v>5.685714285714286</v>
      </c>
      <c r="I125" s="3">
        <f>AVERAGE(I103:I123)</f>
        <v>8.755</v>
      </c>
      <c r="J125" s="3">
        <f>AVERAGE(J103:J123)</f>
        <v>28.56315789473684</v>
      </c>
      <c r="K125" s="3">
        <f>AVERAGE(K103:K123)</f>
        <v>3.259180161979279</v>
      </c>
      <c r="L125" s="3">
        <f>AVERAGE(L103:L123)</f>
        <v>4.871428571428572</v>
      </c>
      <c r="O125" s="6" t="s">
        <v>138</v>
      </c>
      <c r="P125" s="6">
        <v>2.147994700359839</v>
      </c>
      <c r="Q125" s="6"/>
      <c r="T125" s="6" t="s">
        <v>138</v>
      </c>
      <c r="U125" s="6">
        <v>0.32603198769667185</v>
      </c>
      <c r="V125" s="6"/>
    </row>
    <row r="126" spans="4:22" ht="12.75">
      <c r="D126" s="1"/>
      <c r="G126" t="s">
        <v>144</v>
      </c>
      <c r="H126" s="9">
        <f>STDEV(H103:H123)/SQRT(COUNT(H103:H123))</f>
        <v>0.07441380897377955</v>
      </c>
      <c r="I126" s="9">
        <f>STDEV(I103:I123)/SQRT(COUNT(I103:I123))</f>
        <v>0.14335730113765838</v>
      </c>
      <c r="J126" s="9">
        <f>STDEV(J103:J123)/SQRT(COUNT(J103:J123))</f>
        <v>0.5345496287834445</v>
      </c>
      <c r="K126" s="9">
        <f>STDEV(K103:K123)/SQRT(COUNT(K103:K123))</f>
        <v>0.03512534025403782</v>
      </c>
      <c r="L126" s="9">
        <f>STDEV(L103:L123)/SQRT(COUNT(L103:L123))</f>
        <v>0.2560109397191588</v>
      </c>
      <c r="O126" s="6" t="s">
        <v>139</v>
      </c>
      <c r="P126" s="6">
        <v>0.019820407945444755</v>
      </c>
      <c r="Q126" s="6"/>
      <c r="T126" s="6" t="s">
        <v>139</v>
      </c>
      <c r="U126" s="6">
        <v>0.37337062438275576</v>
      </c>
      <c r="V126" s="6"/>
    </row>
    <row r="127" spans="4:22" ht="12.75">
      <c r="D127" s="1"/>
      <c r="G127" t="s">
        <v>145</v>
      </c>
      <c r="H127" s="3">
        <f>MIN(H103:H123)</f>
        <v>5.2</v>
      </c>
      <c r="I127" s="3">
        <f>MIN(I103:I123)</f>
        <v>7.7</v>
      </c>
      <c r="J127" s="3">
        <f>MIN(J103:J123)</f>
        <v>24</v>
      </c>
      <c r="K127" s="3">
        <f>MIN(K103:K123)</f>
        <v>2.872340425531915</v>
      </c>
      <c r="L127" s="3">
        <f>MIN(L103:L123)</f>
        <v>3.1</v>
      </c>
      <c r="O127" s="6" t="s">
        <v>140</v>
      </c>
      <c r="P127" s="6">
        <v>1.6955186765699182</v>
      </c>
      <c r="Q127" s="6"/>
      <c r="T127" s="6" t="s">
        <v>140</v>
      </c>
      <c r="U127" s="6">
        <v>1.6991270967992023</v>
      </c>
      <c r="V127" s="6"/>
    </row>
    <row r="128" spans="4:22" ht="12.75">
      <c r="D128" s="1"/>
      <c r="G128" t="s">
        <v>146</v>
      </c>
      <c r="H128" s="3">
        <f>MAX(H103:H123)</f>
        <v>6.2</v>
      </c>
      <c r="I128" s="3">
        <f>MAX(I103:I123)</f>
        <v>9.8</v>
      </c>
      <c r="J128" s="3">
        <f>MAX(J103:J123)</f>
        <v>32.4</v>
      </c>
      <c r="K128" s="3">
        <f>MAX(K103:K123)</f>
        <v>3.4939759036144573</v>
      </c>
      <c r="L128" s="3">
        <f>MAX(L103:L123)</f>
        <v>6</v>
      </c>
      <c r="O128" s="6" t="s">
        <v>141</v>
      </c>
      <c r="P128" s="6">
        <v>0.03964081589088951</v>
      </c>
      <c r="Q128" s="6"/>
      <c r="T128" s="6" t="s">
        <v>141</v>
      </c>
      <c r="U128" s="6">
        <v>0.7467412487655115</v>
      </c>
      <c r="V128" s="6"/>
    </row>
    <row r="129" spans="4:22" ht="13.5" thickBot="1">
      <c r="D129" s="1"/>
      <c r="G129" t="s">
        <v>128</v>
      </c>
      <c r="H129" s="10">
        <f>COUNT(H103:H123)</f>
        <v>21</v>
      </c>
      <c r="I129" s="10">
        <f>COUNT(I103:I123)</f>
        <v>20</v>
      </c>
      <c r="J129" s="10">
        <f>COUNT(J103:J123)</f>
        <v>19</v>
      </c>
      <c r="K129" s="10">
        <f>COUNT(K103:K123)</f>
        <v>19</v>
      </c>
      <c r="L129" s="10">
        <f>COUNT(L103:L123)</f>
        <v>14</v>
      </c>
      <c r="O129" s="7" t="s">
        <v>142</v>
      </c>
      <c r="P129" s="7">
        <v>2.0395145838847384</v>
      </c>
      <c r="Q129" s="7"/>
      <c r="T129" s="7" t="s">
        <v>142</v>
      </c>
      <c r="U129" s="7">
        <v>2.0452307580853812</v>
      </c>
      <c r="V129" s="7"/>
    </row>
    <row r="130" spans="4:8" ht="12.75">
      <c r="D130" s="1"/>
      <c r="H130" s="10"/>
    </row>
    <row r="131" spans="1:12" ht="12.75">
      <c r="A131" t="s">
        <v>27</v>
      </c>
      <c r="B131" t="s">
        <v>13</v>
      </c>
      <c r="C131" t="s">
        <v>34</v>
      </c>
      <c r="D131" s="1">
        <v>45451</v>
      </c>
      <c r="F131" t="s">
        <v>32</v>
      </c>
      <c r="H131" s="3">
        <v>6.5</v>
      </c>
      <c r="I131" s="3">
        <v>9.1</v>
      </c>
      <c r="J131" s="3">
        <v>28.8</v>
      </c>
      <c r="K131" s="3">
        <f>J131/I131</f>
        <v>3.164835164835165</v>
      </c>
      <c r="L131" s="3">
        <v>2.5</v>
      </c>
    </row>
    <row r="132" spans="1:20" ht="12.75">
      <c r="A132" t="s">
        <v>27</v>
      </c>
      <c r="B132" t="s">
        <v>13</v>
      </c>
      <c r="C132" t="s">
        <v>28</v>
      </c>
      <c r="D132" s="1">
        <v>24267</v>
      </c>
      <c r="F132" t="s">
        <v>15</v>
      </c>
      <c r="G132" t="s">
        <v>92</v>
      </c>
      <c r="H132" s="3">
        <v>5.5</v>
      </c>
      <c r="I132" s="3">
        <v>7.8</v>
      </c>
      <c r="J132" s="3">
        <v>26.3</v>
      </c>
      <c r="K132" s="3">
        <f>J132/I132</f>
        <v>3.371794871794872</v>
      </c>
      <c r="L132" s="3" t="s">
        <v>218</v>
      </c>
      <c r="O132" t="s">
        <v>129</v>
      </c>
      <c r="T132" t="s">
        <v>129</v>
      </c>
    </row>
    <row r="133" spans="1:20" ht="13.5" thickBot="1">
      <c r="A133" t="s">
        <v>27</v>
      </c>
      <c r="B133" t="s">
        <v>13</v>
      </c>
      <c r="C133" t="s">
        <v>28</v>
      </c>
      <c r="D133" s="1">
        <v>24267</v>
      </c>
      <c r="F133" t="s">
        <v>15</v>
      </c>
      <c r="G133" t="s">
        <v>89</v>
      </c>
      <c r="H133" s="3">
        <v>5.8</v>
      </c>
      <c r="I133" s="3">
        <v>7.9</v>
      </c>
      <c r="J133" s="3">
        <v>26.4</v>
      </c>
      <c r="K133" s="3">
        <f>J133/I133</f>
        <v>3.341772151898734</v>
      </c>
      <c r="L133" s="3" t="s">
        <v>218</v>
      </c>
      <c r="O133" t="s">
        <v>152</v>
      </c>
      <c r="T133" t="s">
        <v>155</v>
      </c>
    </row>
    <row r="134" spans="1:22" ht="12.75">
      <c r="A134" t="s">
        <v>27</v>
      </c>
      <c r="B134" t="s">
        <v>13</v>
      </c>
      <c r="C134" t="s">
        <v>28</v>
      </c>
      <c r="D134" s="1">
        <v>24267</v>
      </c>
      <c r="E134">
        <v>1</v>
      </c>
      <c r="F134" t="s">
        <v>15</v>
      </c>
      <c r="G134" t="s">
        <v>114</v>
      </c>
      <c r="H134" s="3">
        <v>5.4</v>
      </c>
      <c r="I134" s="3">
        <v>7.8</v>
      </c>
      <c r="J134" s="3">
        <v>23.4</v>
      </c>
      <c r="K134" s="3">
        <f>J134/I134</f>
        <v>3</v>
      </c>
      <c r="L134" s="3" t="s">
        <v>218</v>
      </c>
      <c r="O134" s="8"/>
      <c r="P134" s="8" t="s">
        <v>130</v>
      </c>
      <c r="Q134" s="8" t="s">
        <v>131</v>
      </c>
      <c r="T134" s="8"/>
      <c r="U134" s="8" t="s">
        <v>130</v>
      </c>
      <c r="V134" s="8" t="s">
        <v>131</v>
      </c>
    </row>
    <row r="135" spans="1:22" ht="12.75">
      <c r="A135" t="s">
        <v>27</v>
      </c>
      <c r="B135" t="s">
        <v>13</v>
      </c>
      <c r="C135" t="s">
        <v>28</v>
      </c>
      <c r="D135" s="1">
        <v>24267</v>
      </c>
      <c r="E135">
        <v>1</v>
      </c>
      <c r="F135" t="s">
        <v>15</v>
      </c>
      <c r="G135" t="s">
        <v>116</v>
      </c>
      <c r="H135" s="3">
        <v>5.7</v>
      </c>
      <c r="I135" s="3">
        <v>8.1</v>
      </c>
      <c r="L135" s="3" t="s">
        <v>219</v>
      </c>
      <c r="O135" s="6" t="s">
        <v>132</v>
      </c>
      <c r="P135" s="6">
        <v>5.690909090909091</v>
      </c>
      <c r="Q135" s="6">
        <v>5.31923076923077</v>
      </c>
      <c r="T135" s="6" t="s">
        <v>132</v>
      </c>
      <c r="U135" s="6">
        <v>3.25536749534373</v>
      </c>
      <c r="V135" s="6">
        <v>3.001885550064867</v>
      </c>
    </row>
    <row r="136" spans="1:22" ht="12.75">
      <c r="A136" t="s">
        <v>27</v>
      </c>
      <c r="B136" t="s">
        <v>13</v>
      </c>
      <c r="C136" t="s">
        <v>31</v>
      </c>
      <c r="D136" s="1">
        <v>34134</v>
      </c>
      <c r="F136" t="s">
        <v>15</v>
      </c>
      <c r="G136" t="s">
        <v>266</v>
      </c>
      <c r="O136" s="6"/>
      <c r="P136" s="6"/>
      <c r="Q136" s="6"/>
      <c r="T136" s="6"/>
      <c r="U136" s="6"/>
      <c r="V136" s="6"/>
    </row>
    <row r="137" spans="1:22" ht="12.75">
      <c r="A137" t="s">
        <v>27</v>
      </c>
      <c r="B137" t="s">
        <v>13</v>
      </c>
      <c r="C137" t="s">
        <v>31</v>
      </c>
      <c r="D137" s="1">
        <v>31968</v>
      </c>
      <c r="F137" t="s">
        <v>15</v>
      </c>
      <c r="O137" s="6"/>
      <c r="P137" s="6"/>
      <c r="Q137" s="6"/>
      <c r="T137" s="6"/>
      <c r="U137" s="6"/>
      <c r="V137" s="6"/>
    </row>
    <row r="138" spans="1:22" ht="12.75">
      <c r="A138" t="s">
        <v>27</v>
      </c>
      <c r="B138" t="s">
        <v>13</v>
      </c>
      <c r="C138" t="s">
        <v>31</v>
      </c>
      <c r="D138" s="1">
        <v>34141</v>
      </c>
      <c r="F138" t="s">
        <v>15</v>
      </c>
      <c r="O138" s="6"/>
      <c r="P138" s="6"/>
      <c r="Q138" s="6"/>
      <c r="T138" s="6"/>
      <c r="U138" s="6"/>
      <c r="V138" s="6"/>
    </row>
    <row r="139" spans="1:22" ht="12.75">
      <c r="A139" t="s">
        <v>27</v>
      </c>
      <c r="B139" t="s">
        <v>13</v>
      </c>
      <c r="C139" t="s">
        <v>265</v>
      </c>
      <c r="D139" s="1">
        <v>32301</v>
      </c>
      <c r="F139" t="s">
        <v>15</v>
      </c>
      <c r="O139" s="6"/>
      <c r="P139" s="6"/>
      <c r="Q139" s="6"/>
      <c r="T139" s="6"/>
      <c r="U139" s="6"/>
      <c r="V139" s="6"/>
    </row>
    <row r="140" spans="15:22" ht="12.75">
      <c r="O140" s="6" t="s">
        <v>133</v>
      </c>
      <c r="P140" s="6">
        <v>0.11134199134199294</v>
      </c>
      <c r="Q140" s="6">
        <v>0.0632153846153733</v>
      </c>
      <c r="T140" s="6" t="s">
        <v>133</v>
      </c>
      <c r="U140" s="6">
        <v>0.02249894004079142</v>
      </c>
      <c r="V140" s="6">
        <v>0.032817995010872056</v>
      </c>
    </row>
    <row r="141" spans="4:22" ht="12.75">
      <c r="D141" s="1"/>
      <c r="G141" t="s">
        <v>107</v>
      </c>
      <c r="H141" s="3">
        <f>AVERAGE(H131:H135)</f>
        <v>5.78</v>
      </c>
      <c r="I141" s="3">
        <f>AVERAGE(I131:I135)</f>
        <v>8.139999999999999</v>
      </c>
      <c r="J141" s="3">
        <f>AVERAGE(J131:J135)</f>
        <v>26.225</v>
      </c>
      <c r="K141" s="3">
        <f>AVERAGE(K131:K135)</f>
        <v>3.2196005471321927</v>
      </c>
      <c r="L141" s="3">
        <f>AVERAGE(L131:L135)</f>
        <v>2.5</v>
      </c>
      <c r="O141" s="6" t="s">
        <v>134</v>
      </c>
      <c r="P141" s="6">
        <v>22</v>
      </c>
      <c r="Q141" s="6">
        <v>26</v>
      </c>
      <c r="T141" s="6" t="s">
        <v>134</v>
      </c>
      <c r="U141" s="6">
        <v>20</v>
      </c>
      <c r="V141" s="6">
        <v>23</v>
      </c>
    </row>
    <row r="142" spans="7:22" ht="12.75">
      <c r="G142" t="s">
        <v>108</v>
      </c>
      <c r="H142" s="3">
        <f>MAX(H131:H135)</f>
        <v>6.5</v>
      </c>
      <c r="I142" s="3">
        <f>MAX(I131:I135)</f>
        <v>9.1</v>
      </c>
      <c r="J142" s="3">
        <f>MAX(J131:J135)</f>
        <v>28.8</v>
      </c>
      <c r="K142" s="3">
        <f>MAX(K131:K135)</f>
        <v>3.371794871794872</v>
      </c>
      <c r="L142" s="3">
        <f>MAX(L131:L135)</f>
        <v>2.5</v>
      </c>
      <c r="O142" s="6" t="s">
        <v>135</v>
      </c>
      <c r="P142" s="6">
        <v>0.08518622681665618</v>
      </c>
      <c r="Q142" s="6"/>
      <c r="T142" s="6" t="s">
        <v>135</v>
      </c>
      <c r="U142" s="6">
        <v>0.02803599392717615</v>
      </c>
      <c r="V142" s="6"/>
    </row>
    <row r="143" spans="7:22" ht="12.75">
      <c r="G143" t="s">
        <v>109</v>
      </c>
      <c r="H143" s="3">
        <f>MIN(H131:H135)</f>
        <v>5.4</v>
      </c>
      <c r="I143" s="3">
        <f>MIN(I131:I135)</f>
        <v>7.8</v>
      </c>
      <c r="J143" s="3">
        <f>MIN(J131:J135)</f>
        <v>23.4</v>
      </c>
      <c r="K143" s="3">
        <f>MIN(K131:K135)</f>
        <v>3</v>
      </c>
      <c r="L143" s="3">
        <f>MIN(L131:L135)</f>
        <v>2.5</v>
      </c>
      <c r="O143" s="6" t="s">
        <v>136</v>
      </c>
      <c r="P143" s="6">
        <v>0</v>
      </c>
      <c r="Q143" s="6"/>
      <c r="T143" s="6" t="s">
        <v>136</v>
      </c>
      <c r="U143" s="6">
        <v>0</v>
      </c>
      <c r="V143" s="6"/>
    </row>
    <row r="144" spans="7:22" ht="12.75">
      <c r="G144" t="s">
        <v>128</v>
      </c>
      <c r="H144" s="10">
        <f>COUNT(H131:H135)</f>
        <v>5</v>
      </c>
      <c r="I144" s="10">
        <f>COUNT(I131:I135)</f>
        <v>5</v>
      </c>
      <c r="J144" s="10">
        <f>COUNT(J131:J135)</f>
        <v>4</v>
      </c>
      <c r="K144" s="10">
        <f>COUNT(K131:K135)</f>
        <v>4</v>
      </c>
      <c r="L144" s="10">
        <f>COUNT(L131:L135)</f>
        <v>1</v>
      </c>
      <c r="O144" s="6" t="s">
        <v>137</v>
      </c>
      <c r="P144" s="6">
        <v>46</v>
      </c>
      <c r="Q144" s="6"/>
      <c r="T144" s="6" t="s">
        <v>137</v>
      </c>
      <c r="U144" s="6">
        <v>41</v>
      </c>
      <c r="V144" s="6"/>
    </row>
    <row r="145" spans="15:22" ht="12.75">
      <c r="O145" s="6" t="s">
        <v>138</v>
      </c>
      <c r="P145" s="6">
        <v>4.39602279714701</v>
      </c>
      <c r="Q145" s="6"/>
      <c r="T145" s="6" t="s">
        <v>138</v>
      </c>
      <c r="U145" s="6">
        <v>4.9514653105300725</v>
      </c>
      <c r="V145" s="6"/>
    </row>
    <row r="146" spans="1:22" ht="12.75">
      <c r="A146" t="s">
        <v>1</v>
      </c>
      <c r="B146" t="s">
        <v>25</v>
      </c>
      <c r="C146" t="s">
        <v>24</v>
      </c>
      <c r="D146" t="s">
        <v>23</v>
      </c>
      <c r="F146" t="s">
        <v>22</v>
      </c>
      <c r="G146" t="s">
        <v>95</v>
      </c>
      <c r="H146" s="3" t="s">
        <v>96</v>
      </c>
      <c r="I146" s="3" t="s">
        <v>98</v>
      </c>
      <c r="K146" s="3" t="s">
        <v>101</v>
      </c>
      <c r="L146" s="3" t="s">
        <v>103</v>
      </c>
      <c r="O146" s="6" t="s">
        <v>139</v>
      </c>
      <c r="P146" s="6">
        <v>3.227139532819905E-05</v>
      </c>
      <c r="Q146" s="6"/>
      <c r="T146" s="6" t="s">
        <v>139</v>
      </c>
      <c r="U146" s="6">
        <v>6.554949805669559E-06</v>
      </c>
      <c r="V146" s="6"/>
    </row>
    <row r="147" spans="7:22" ht="12.75">
      <c r="G147" t="s">
        <v>21</v>
      </c>
      <c r="H147" s="3" t="s">
        <v>99</v>
      </c>
      <c r="I147" s="3" t="s">
        <v>97</v>
      </c>
      <c r="J147" s="3" t="s">
        <v>99</v>
      </c>
      <c r="K147" s="3" t="s">
        <v>102</v>
      </c>
      <c r="L147" s="3" t="s">
        <v>104</v>
      </c>
      <c r="O147" s="6" t="s">
        <v>140</v>
      </c>
      <c r="P147" s="6">
        <v>1.6786589185358025</v>
      </c>
      <c r="Q147" s="6"/>
      <c r="T147" s="6" t="s">
        <v>140</v>
      </c>
      <c r="U147" s="6">
        <v>1.682878973952029</v>
      </c>
      <c r="V147" s="6"/>
    </row>
    <row r="148" spans="1:22" ht="12.75">
      <c r="A148" t="s">
        <v>2</v>
      </c>
      <c r="B148" t="s">
        <v>6</v>
      </c>
      <c r="C148" t="s">
        <v>44</v>
      </c>
      <c r="D148" s="1">
        <v>23582</v>
      </c>
      <c r="E148">
        <v>3</v>
      </c>
      <c r="F148" t="s">
        <v>7</v>
      </c>
      <c r="G148" s="2" t="s">
        <v>45</v>
      </c>
      <c r="H148" s="3">
        <v>5.2</v>
      </c>
      <c r="I148" s="3">
        <v>8.9</v>
      </c>
      <c r="J148" s="3">
        <v>26.9</v>
      </c>
      <c r="K148" s="3">
        <f aca="true" t="shared" si="5" ref="K148:K160">J148/I148</f>
        <v>3.022471910112359</v>
      </c>
      <c r="L148" s="3">
        <v>4.3</v>
      </c>
      <c r="O148" s="6" t="s">
        <v>141</v>
      </c>
      <c r="P148" s="6">
        <v>6.45427906563981E-05</v>
      </c>
      <c r="Q148" s="6"/>
      <c r="T148" s="6" t="s">
        <v>141</v>
      </c>
      <c r="U148" s="6">
        <v>1.3109899611339118E-05</v>
      </c>
      <c r="V148" s="6"/>
    </row>
    <row r="149" spans="1:22" ht="13.5" thickBot="1">
      <c r="A149" t="s">
        <v>2</v>
      </c>
      <c r="B149" t="s">
        <v>6</v>
      </c>
      <c r="C149" t="s">
        <v>44</v>
      </c>
      <c r="D149" s="1">
        <v>23582</v>
      </c>
      <c r="E149">
        <v>3</v>
      </c>
      <c r="F149" t="s">
        <v>7</v>
      </c>
      <c r="G149" s="2" t="s">
        <v>78</v>
      </c>
      <c r="H149" s="4">
        <v>5.5</v>
      </c>
      <c r="I149" s="3">
        <v>9.3</v>
      </c>
      <c r="J149" s="3">
        <v>28.7</v>
      </c>
      <c r="K149" s="3">
        <f t="shared" si="5"/>
        <v>3.0860215053763436</v>
      </c>
      <c r="L149" s="3">
        <v>4.1</v>
      </c>
      <c r="O149" s="7" t="s">
        <v>142</v>
      </c>
      <c r="P149" s="7">
        <v>2.0128936739638448</v>
      </c>
      <c r="Q149" s="7"/>
      <c r="T149" s="7" t="s">
        <v>142</v>
      </c>
      <c r="U149" s="7">
        <v>2.019542080233805</v>
      </c>
      <c r="V149" s="7"/>
    </row>
    <row r="150" spans="1:12" ht="12.75">
      <c r="A150" t="s">
        <v>2</v>
      </c>
      <c r="B150" t="s">
        <v>6</v>
      </c>
      <c r="C150" t="s">
        <v>76</v>
      </c>
      <c r="D150" s="1">
        <v>25081</v>
      </c>
      <c r="E150">
        <v>2</v>
      </c>
      <c r="F150" t="s">
        <v>7</v>
      </c>
      <c r="G150" s="2" t="s">
        <v>87</v>
      </c>
      <c r="H150" s="4">
        <v>5.2</v>
      </c>
      <c r="I150" s="3">
        <v>9.3</v>
      </c>
      <c r="J150" s="3">
        <v>25</v>
      </c>
      <c r="K150" s="3">
        <f t="shared" si="5"/>
        <v>2.6881720430107525</v>
      </c>
      <c r="L150" s="3">
        <v>4.4</v>
      </c>
    </row>
    <row r="151" spans="1:20" ht="12.75">
      <c r="A151" t="s">
        <v>2</v>
      </c>
      <c r="B151" t="s">
        <v>6</v>
      </c>
      <c r="C151" t="s">
        <v>55</v>
      </c>
      <c r="D151" s="1">
        <v>23965</v>
      </c>
      <c r="E151">
        <v>3</v>
      </c>
      <c r="F151" t="s">
        <v>7</v>
      </c>
      <c r="H151" s="3">
        <v>5.4</v>
      </c>
      <c r="I151" s="3">
        <v>8</v>
      </c>
      <c r="J151" s="3">
        <v>24.6</v>
      </c>
      <c r="K151" s="3">
        <f t="shared" si="5"/>
        <v>3.075</v>
      </c>
      <c r="L151" s="3">
        <v>4.3</v>
      </c>
      <c r="O151" t="s">
        <v>129</v>
      </c>
      <c r="T151" t="s">
        <v>129</v>
      </c>
    </row>
    <row r="152" spans="1:20" ht="13.5" thickBot="1">
      <c r="A152" t="s">
        <v>2</v>
      </c>
      <c r="B152" t="s">
        <v>6</v>
      </c>
      <c r="C152" t="s">
        <v>211</v>
      </c>
      <c r="D152" s="1">
        <v>23948</v>
      </c>
      <c r="E152">
        <v>4</v>
      </c>
      <c r="F152" t="s">
        <v>7</v>
      </c>
      <c r="G152" s="2" t="s">
        <v>79</v>
      </c>
      <c r="H152" s="4">
        <v>5.3</v>
      </c>
      <c r="I152" s="3">
        <v>8.5</v>
      </c>
      <c r="J152" s="3">
        <v>23.5</v>
      </c>
      <c r="K152" s="3">
        <f t="shared" si="5"/>
        <v>2.764705882352941</v>
      </c>
      <c r="L152" s="3">
        <v>3.1</v>
      </c>
      <c r="O152" t="s">
        <v>153</v>
      </c>
      <c r="T152" t="s">
        <v>156</v>
      </c>
    </row>
    <row r="153" spans="1:22" ht="12.75">
      <c r="A153" t="s">
        <v>2</v>
      </c>
      <c r="B153" t="s">
        <v>6</v>
      </c>
      <c r="C153" t="s">
        <v>211</v>
      </c>
      <c r="D153" s="1">
        <v>23948</v>
      </c>
      <c r="E153">
        <v>4</v>
      </c>
      <c r="F153" t="s">
        <v>7</v>
      </c>
      <c r="G153" s="2" t="s">
        <v>80</v>
      </c>
      <c r="H153" s="4">
        <v>5.6</v>
      </c>
      <c r="I153" s="3">
        <v>8.7</v>
      </c>
      <c r="J153" s="3">
        <v>26.2</v>
      </c>
      <c r="K153" s="3">
        <f t="shared" si="5"/>
        <v>3.0114942528735633</v>
      </c>
      <c r="L153" s="3">
        <v>3.2</v>
      </c>
      <c r="O153" s="8"/>
      <c r="P153" s="8" t="s">
        <v>130</v>
      </c>
      <c r="Q153" s="8" t="s">
        <v>131</v>
      </c>
      <c r="T153" s="8"/>
      <c r="U153" s="8" t="s">
        <v>130</v>
      </c>
      <c r="V153" s="8" t="s">
        <v>131</v>
      </c>
    </row>
    <row r="154" spans="1:22" ht="12.75">
      <c r="A154" t="s">
        <v>2</v>
      </c>
      <c r="B154" t="s">
        <v>6</v>
      </c>
      <c r="C154" t="s">
        <v>50</v>
      </c>
      <c r="D154" s="1">
        <v>24688</v>
      </c>
      <c r="E154">
        <v>1</v>
      </c>
      <c r="F154" t="s">
        <v>7</v>
      </c>
      <c r="G154" s="2" t="s">
        <v>85</v>
      </c>
      <c r="H154" s="4">
        <v>5</v>
      </c>
      <c r="I154" s="3">
        <v>8</v>
      </c>
      <c r="J154" s="3">
        <v>26.1</v>
      </c>
      <c r="K154" s="3">
        <f t="shared" si="5"/>
        <v>3.2625</v>
      </c>
      <c r="L154" s="3">
        <v>5.1</v>
      </c>
      <c r="O154" s="6" t="s">
        <v>132</v>
      </c>
      <c r="P154" s="6">
        <v>8.728571428571431</v>
      </c>
      <c r="Q154" s="6">
        <v>8.717391304347824</v>
      </c>
      <c r="T154" s="6" t="s">
        <v>132</v>
      </c>
      <c r="U154" s="6">
        <v>4.74</v>
      </c>
      <c r="V154" s="6">
        <v>4.291666666666668</v>
      </c>
    </row>
    <row r="155" spans="1:22" ht="12.75">
      <c r="A155" t="s">
        <v>2</v>
      </c>
      <c r="B155" t="s">
        <v>6</v>
      </c>
      <c r="C155" t="s">
        <v>60</v>
      </c>
      <c r="D155" s="1">
        <v>26543</v>
      </c>
      <c r="E155">
        <v>1</v>
      </c>
      <c r="F155" t="s">
        <v>7</v>
      </c>
      <c r="H155" s="3">
        <v>5.3</v>
      </c>
      <c r="I155" s="3">
        <v>8.6</v>
      </c>
      <c r="J155" s="3">
        <v>25.8</v>
      </c>
      <c r="K155" s="3">
        <f t="shared" si="5"/>
        <v>3</v>
      </c>
      <c r="L155" s="3">
        <v>3.7</v>
      </c>
      <c r="O155" s="6" t="s">
        <v>133</v>
      </c>
      <c r="P155" s="6">
        <v>0.4051428571428346</v>
      </c>
      <c r="Q155" s="6">
        <v>0.3178656126482441</v>
      </c>
      <c r="T155" s="6" t="s">
        <v>133</v>
      </c>
      <c r="U155" s="6">
        <v>1.111142857142864</v>
      </c>
      <c r="V155" s="6">
        <v>0.2755797101449166</v>
      </c>
    </row>
    <row r="156" spans="1:22" ht="12.75">
      <c r="A156" t="s">
        <v>2</v>
      </c>
      <c r="B156" t="s">
        <v>6</v>
      </c>
      <c r="C156" t="s">
        <v>60</v>
      </c>
      <c r="D156" s="1">
        <v>26543</v>
      </c>
      <c r="E156">
        <v>1</v>
      </c>
      <c r="F156" t="s">
        <v>7</v>
      </c>
      <c r="H156" s="3">
        <v>5.4</v>
      </c>
      <c r="I156" s="3">
        <v>8.8</v>
      </c>
      <c r="J156" s="3">
        <v>27.2</v>
      </c>
      <c r="K156" s="3">
        <f t="shared" si="5"/>
        <v>3.0909090909090904</v>
      </c>
      <c r="L156" s="3">
        <v>5.2</v>
      </c>
      <c r="O156" s="6" t="s">
        <v>134</v>
      </c>
      <c r="P156" s="6">
        <v>21</v>
      </c>
      <c r="Q156" s="6">
        <v>23</v>
      </c>
      <c r="T156" s="6" t="s">
        <v>134</v>
      </c>
      <c r="U156" s="6">
        <v>15</v>
      </c>
      <c r="V156" s="6">
        <v>24</v>
      </c>
    </row>
    <row r="157" spans="1:22" ht="12.75">
      <c r="A157" t="s">
        <v>2</v>
      </c>
      <c r="B157" t="s">
        <v>6</v>
      </c>
      <c r="C157" t="s">
        <v>60</v>
      </c>
      <c r="D157" s="1">
        <v>26543</v>
      </c>
      <c r="E157">
        <v>1</v>
      </c>
      <c r="F157" t="s">
        <v>7</v>
      </c>
      <c r="H157" s="3">
        <v>5.5</v>
      </c>
      <c r="I157" s="3">
        <v>9</v>
      </c>
      <c r="J157" s="3">
        <v>25.7</v>
      </c>
      <c r="K157" s="3">
        <f t="shared" si="5"/>
        <v>2.8555555555555556</v>
      </c>
      <c r="L157" s="3">
        <v>4.3</v>
      </c>
      <c r="O157" s="6" t="s">
        <v>135</v>
      </c>
      <c r="P157" s="6">
        <v>0.35942620526471575</v>
      </c>
      <c r="Q157" s="6"/>
      <c r="T157" s="6" t="s">
        <v>135</v>
      </c>
      <c r="U157" s="6">
        <v>0.5917387387387346</v>
      </c>
      <c r="V157" s="6"/>
    </row>
    <row r="158" spans="1:22" ht="12.75">
      <c r="A158" t="s">
        <v>2</v>
      </c>
      <c r="B158" t="s">
        <v>6</v>
      </c>
      <c r="C158" t="s">
        <v>60</v>
      </c>
      <c r="D158" s="1">
        <v>26543</v>
      </c>
      <c r="E158">
        <v>1</v>
      </c>
      <c r="F158" t="s">
        <v>7</v>
      </c>
      <c r="H158" s="3">
        <v>5.6</v>
      </c>
      <c r="I158" s="3">
        <v>9.1</v>
      </c>
      <c r="J158" s="3">
        <v>25.4</v>
      </c>
      <c r="K158" s="3">
        <f t="shared" si="5"/>
        <v>2.791208791208791</v>
      </c>
      <c r="L158" s="3">
        <v>5</v>
      </c>
      <c r="O158" s="6" t="s">
        <v>136</v>
      </c>
      <c r="P158" s="6">
        <v>0</v>
      </c>
      <c r="Q158" s="6"/>
      <c r="T158" s="6" t="s">
        <v>136</v>
      </c>
      <c r="U158" s="6">
        <v>0</v>
      </c>
      <c r="V158" s="6"/>
    </row>
    <row r="159" spans="1:22" ht="12.75">
      <c r="A159" t="s">
        <v>2</v>
      </c>
      <c r="B159" t="s">
        <v>6</v>
      </c>
      <c r="C159" t="s">
        <v>51</v>
      </c>
      <c r="D159" s="1">
        <v>24701</v>
      </c>
      <c r="E159">
        <v>1</v>
      </c>
      <c r="F159" t="s">
        <v>7</v>
      </c>
      <c r="G159" s="2" t="s">
        <v>86</v>
      </c>
      <c r="H159" s="4">
        <v>5.6</v>
      </c>
      <c r="I159" s="3">
        <v>9.6</v>
      </c>
      <c r="J159" s="3">
        <v>26.7</v>
      </c>
      <c r="K159" s="3">
        <f t="shared" si="5"/>
        <v>2.78125</v>
      </c>
      <c r="L159" s="3">
        <v>4.1</v>
      </c>
      <c r="O159" s="6" t="s">
        <v>137</v>
      </c>
      <c r="P159" s="6">
        <v>42</v>
      </c>
      <c r="Q159" s="6"/>
      <c r="T159" s="6" t="s">
        <v>137</v>
      </c>
      <c r="U159" s="6">
        <v>37</v>
      </c>
      <c r="V159" s="6"/>
    </row>
    <row r="160" spans="1:22" ht="12.75">
      <c r="A160" t="s">
        <v>2</v>
      </c>
      <c r="B160" t="s">
        <v>6</v>
      </c>
      <c r="C160" t="s">
        <v>14</v>
      </c>
      <c r="D160" s="1">
        <v>24634</v>
      </c>
      <c r="E160">
        <v>2</v>
      </c>
      <c r="F160" t="s">
        <v>7</v>
      </c>
      <c r="G160" s="2" t="s">
        <v>83</v>
      </c>
      <c r="H160" s="4">
        <v>5.3</v>
      </c>
      <c r="I160" s="3">
        <v>9</v>
      </c>
      <c r="J160" s="3">
        <v>26</v>
      </c>
      <c r="K160" s="3">
        <f t="shared" si="5"/>
        <v>2.888888888888889</v>
      </c>
      <c r="L160" s="3">
        <v>4.2</v>
      </c>
      <c r="O160" s="6" t="s">
        <v>138</v>
      </c>
      <c r="P160" s="6">
        <v>0.0617858445383864</v>
      </c>
      <c r="Q160" s="6"/>
      <c r="T160" s="6" t="s">
        <v>138</v>
      </c>
      <c r="U160" s="6">
        <v>1.7707407248314622</v>
      </c>
      <c r="V160" s="6"/>
    </row>
    <row r="161" spans="1:22" ht="12.75">
      <c r="A161" t="s">
        <v>2</v>
      </c>
      <c r="B161" t="s">
        <v>6</v>
      </c>
      <c r="C161" t="s">
        <v>14</v>
      </c>
      <c r="D161" s="1">
        <v>24634</v>
      </c>
      <c r="E161">
        <v>2</v>
      </c>
      <c r="F161" t="s">
        <v>7</v>
      </c>
      <c r="H161" s="3">
        <v>5.3</v>
      </c>
      <c r="L161" s="5"/>
      <c r="O161" s="6" t="s">
        <v>139</v>
      </c>
      <c r="P161" s="6">
        <v>0.47551323607775636</v>
      </c>
      <c r="Q161" s="6"/>
      <c r="T161" s="6" t="s">
        <v>139</v>
      </c>
      <c r="U161" s="6">
        <v>0.04242126171010556</v>
      </c>
      <c r="V161" s="6"/>
    </row>
    <row r="162" spans="1:22" ht="12.75">
      <c r="A162" t="s">
        <v>2</v>
      </c>
      <c r="B162" t="s">
        <v>6</v>
      </c>
      <c r="C162" t="s">
        <v>212</v>
      </c>
      <c r="D162" s="1">
        <v>23948</v>
      </c>
      <c r="E162">
        <v>5</v>
      </c>
      <c r="F162" t="s">
        <v>7</v>
      </c>
      <c r="G162" s="2" t="s">
        <v>82</v>
      </c>
      <c r="H162" s="4">
        <v>5.1</v>
      </c>
      <c r="I162" s="3">
        <v>9</v>
      </c>
      <c r="J162" s="3">
        <v>27.1</v>
      </c>
      <c r="K162" s="3">
        <f>J162/I162</f>
        <v>3.011111111111111</v>
      </c>
      <c r="L162" s="3">
        <v>4.2</v>
      </c>
      <c r="O162" s="6" t="s">
        <v>140</v>
      </c>
      <c r="P162" s="6">
        <v>1.6819512893562205</v>
      </c>
      <c r="Q162" s="6"/>
      <c r="T162" s="6" t="s">
        <v>140</v>
      </c>
      <c r="U162" s="6">
        <v>1.6870944818947464</v>
      </c>
      <c r="V162" s="6"/>
    </row>
    <row r="163" spans="1:22" ht="12.75">
      <c r="A163" t="s">
        <v>2</v>
      </c>
      <c r="B163" t="s">
        <v>6</v>
      </c>
      <c r="C163" t="s">
        <v>212</v>
      </c>
      <c r="D163" s="1">
        <v>23948</v>
      </c>
      <c r="E163">
        <v>5</v>
      </c>
      <c r="F163" t="s">
        <v>7</v>
      </c>
      <c r="G163" s="2" t="s">
        <v>81</v>
      </c>
      <c r="H163" s="4">
        <v>5.3</v>
      </c>
      <c r="I163" s="3">
        <v>7.7</v>
      </c>
      <c r="J163" s="3">
        <v>26</v>
      </c>
      <c r="K163" s="3">
        <f>J163/I163</f>
        <v>3.3766233766233764</v>
      </c>
      <c r="L163" s="3">
        <v>4.1</v>
      </c>
      <c r="O163" s="6" t="s">
        <v>141</v>
      </c>
      <c r="P163" s="6">
        <v>0.9510264721555127</v>
      </c>
      <c r="Q163" s="6"/>
      <c r="T163" s="6" t="s">
        <v>141</v>
      </c>
      <c r="U163" s="6">
        <v>0.08484252342021112</v>
      </c>
      <c r="V163" s="6"/>
    </row>
    <row r="164" spans="1:22" ht="13.5" thickBot="1">
      <c r="A164" t="s">
        <v>2</v>
      </c>
      <c r="B164" t="s">
        <v>6</v>
      </c>
      <c r="C164" t="s">
        <v>59</v>
      </c>
      <c r="D164" s="1">
        <v>25051</v>
      </c>
      <c r="E164">
        <v>1</v>
      </c>
      <c r="F164" t="s">
        <v>15</v>
      </c>
      <c r="H164" s="3">
        <v>5.3</v>
      </c>
      <c r="I164" s="3">
        <v>8.9</v>
      </c>
      <c r="J164" s="3">
        <v>26</v>
      </c>
      <c r="K164" s="3">
        <f>J164/I164</f>
        <v>2.9213483146067416</v>
      </c>
      <c r="L164" s="3">
        <v>4.4</v>
      </c>
      <c r="O164" s="7" t="s">
        <v>142</v>
      </c>
      <c r="P164" s="7">
        <v>2.0180823412374593</v>
      </c>
      <c r="Q164" s="7"/>
      <c r="T164" s="7" t="s">
        <v>142</v>
      </c>
      <c r="U164" s="7">
        <v>2.026190486503765</v>
      </c>
      <c r="V164" s="7"/>
    </row>
    <row r="165" spans="1:12" ht="12.75">
      <c r="A165" t="s">
        <v>2</v>
      </c>
      <c r="B165" t="s">
        <v>6</v>
      </c>
      <c r="C165" t="s">
        <v>56</v>
      </c>
      <c r="D165" s="1">
        <v>23966</v>
      </c>
      <c r="E165">
        <v>3</v>
      </c>
      <c r="F165" t="s">
        <v>57</v>
      </c>
      <c r="H165" s="3">
        <v>5</v>
      </c>
      <c r="I165" s="3">
        <v>8.9</v>
      </c>
      <c r="J165" s="3">
        <v>26.2</v>
      </c>
      <c r="K165" s="3">
        <f>J165/I165</f>
        <v>2.9438202247191008</v>
      </c>
      <c r="L165" s="3">
        <v>4.2</v>
      </c>
    </row>
    <row r="166" spans="1:10" ht="12.75">
      <c r="A166" t="s">
        <v>2</v>
      </c>
      <c r="B166" t="s">
        <v>6</v>
      </c>
      <c r="C166" t="s">
        <v>56</v>
      </c>
      <c r="D166" s="1">
        <v>23966</v>
      </c>
      <c r="E166">
        <v>3</v>
      </c>
      <c r="F166" t="s">
        <v>57</v>
      </c>
      <c r="H166" s="3">
        <v>5</v>
      </c>
      <c r="J166" s="3">
        <v>25.6</v>
      </c>
    </row>
    <row r="167" spans="1:15" ht="12.75">
      <c r="A167" t="s">
        <v>2</v>
      </c>
      <c r="B167" t="s">
        <v>6</v>
      </c>
      <c r="C167" t="s">
        <v>49</v>
      </c>
      <c r="D167" s="1">
        <v>24696</v>
      </c>
      <c r="E167">
        <v>3</v>
      </c>
      <c r="F167" t="s">
        <v>7</v>
      </c>
      <c r="H167" s="3">
        <v>5.7</v>
      </c>
      <c r="I167" s="3">
        <v>9.2</v>
      </c>
      <c r="J167" s="3">
        <v>27.4</v>
      </c>
      <c r="K167" s="3">
        <f>J168/I167</f>
        <v>3.097826086956522</v>
      </c>
      <c r="L167" s="3">
        <v>4</v>
      </c>
      <c r="O167" t="s">
        <v>129</v>
      </c>
    </row>
    <row r="168" spans="1:15" ht="13.5" thickBot="1">
      <c r="A168" t="s">
        <v>2</v>
      </c>
      <c r="B168" t="s">
        <v>6</v>
      </c>
      <c r="C168" t="s">
        <v>49</v>
      </c>
      <c r="D168" s="1">
        <v>24696</v>
      </c>
      <c r="E168">
        <v>3</v>
      </c>
      <c r="F168" t="s">
        <v>7</v>
      </c>
      <c r="G168" s="2" t="s">
        <v>84</v>
      </c>
      <c r="H168" s="4">
        <v>5.9</v>
      </c>
      <c r="J168" s="3">
        <v>28.5</v>
      </c>
      <c r="L168" s="5"/>
      <c r="O168" t="s">
        <v>154</v>
      </c>
    </row>
    <row r="169" spans="1:17" ht="12.75">
      <c r="A169" t="s">
        <v>2</v>
      </c>
      <c r="B169" t="s">
        <v>6</v>
      </c>
      <c r="C169" t="s">
        <v>49</v>
      </c>
      <c r="D169" s="1">
        <v>24708</v>
      </c>
      <c r="E169">
        <v>1</v>
      </c>
      <c r="F169" t="s">
        <v>7</v>
      </c>
      <c r="H169" s="3">
        <v>5.4</v>
      </c>
      <c r="I169" s="3">
        <v>9</v>
      </c>
      <c r="J169" s="3">
        <v>26.6</v>
      </c>
      <c r="K169" s="3">
        <f>J170/I169</f>
        <v>2.822222222222222</v>
      </c>
      <c r="L169" s="3">
        <v>5</v>
      </c>
      <c r="O169" s="8"/>
      <c r="P169" s="8" t="s">
        <v>130</v>
      </c>
      <c r="Q169" s="8" t="s">
        <v>131</v>
      </c>
    </row>
    <row r="170" spans="1:17" ht="12.75">
      <c r="A170" t="s">
        <v>2</v>
      </c>
      <c r="B170" t="s">
        <v>6</v>
      </c>
      <c r="C170" t="s">
        <v>52</v>
      </c>
      <c r="D170" s="1">
        <v>25071</v>
      </c>
      <c r="E170">
        <v>1</v>
      </c>
      <c r="F170" t="s">
        <v>7</v>
      </c>
      <c r="H170" s="3">
        <v>5.2</v>
      </c>
      <c r="I170" s="3">
        <v>7.5</v>
      </c>
      <c r="J170" s="3">
        <v>25.4</v>
      </c>
      <c r="K170" s="3">
        <f aca="true" t="shared" si="6" ref="K170:K178">J170/I170</f>
        <v>3.3866666666666663</v>
      </c>
      <c r="L170" s="3">
        <v>5</v>
      </c>
      <c r="O170" s="6" t="s">
        <v>132</v>
      </c>
      <c r="P170" s="6">
        <v>28.44</v>
      </c>
      <c r="Q170" s="6">
        <v>26.18</v>
      </c>
    </row>
    <row r="171" spans="1:17" ht="12.75">
      <c r="A171" t="s">
        <v>2</v>
      </c>
      <c r="B171" t="s">
        <v>6</v>
      </c>
      <c r="C171" t="s">
        <v>52</v>
      </c>
      <c r="D171" s="1">
        <v>25801</v>
      </c>
      <c r="E171">
        <v>1</v>
      </c>
      <c r="F171" t="s">
        <v>7</v>
      </c>
      <c r="G171" s="2" t="s">
        <v>88</v>
      </c>
      <c r="H171" s="4">
        <v>5</v>
      </c>
      <c r="I171" s="4">
        <v>8.2</v>
      </c>
      <c r="J171" s="3">
        <v>25.4</v>
      </c>
      <c r="K171" s="3">
        <f t="shared" si="6"/>
        <v>3.097560975609756</v>
      </c>
      <c r="L171" s="3">
        <v>4.4</v>
      </c>
      <c r="O171" s="6" t="s">
        <v>133</v>
      </c>
      <c r="P171" s="6">
        <v>5.446736842105421</v>
      </c>
      <c r="Q171" s="6">
        <v>1.591666666667</v>
      </c>
    </row>
    <row r="172" spans="1:17" ht="12.75">
      <c r="A172" t="s">
        <v>2</v>
      </c>
      <c r="B172" t="s">
        <v>6</v>
      </c>
      <c r="C172" t="s">
        <v>54</v>
      </c>
      <c r="D172" s="1">
        <v>23583</v>
      </c>
      <c r="E172">
        <v>1</v>
      </c>
      <c r="F172" t="s">
        <v>7</v>
      </c>
      <c r="H172" s="3">
        <v>5.4</v>
      </c>
      <c r="I172" s="3">
        <v>9.3</v>
      </c>
      <c r="J172" s="3">
        <v>28.3</v>
      </c>
      <c r="K172" s="3">
        <f t="shared" si="6"/>
        <v>3.043010752688172</v>
      </c>
      <c r="L172" s="3">
        <v>4.2</v>
      </c>
      <c r="O172" s="6" t="s">
        <v>134</v>
      </c>
      <c r="P172" s="6">
        <v>20</v>
      </c>
      <c r="Q172" s="6">
        <v>25</v>
      </c>
    </row>
    <row r="173" spans="1:17" ht="12.75">
      <c r="A173" t="s">
        <v>2</v>
      </c>
      <c r="B173" t="s">
        <v>6</v>
      </c>
      <c r="C173" t="s">
        <v>54</v>
      </c>
      <c r="D173" s="1"/>
      <c r="E173">
        <v>1</v>
      </c>
      <c r="F173" t="s">
        <v>7</v>
      </c>
      <c r="H173" s="3">
        <v>4.8</v>
      </c>
      <c r="I173" s="3">
        <v>8</v>
      </c>
      <c r="J173" s="3">
        <v>24.2</v>
      </c>
      <c r="K173" s="3">
        <f t="shared" si="6"/>
        <v>3.025</v>
      </c>
      <c r="L173" s="3">
        <v>4.5</v>
      </c>
      <c r="O173" s="6" t="s">
        <v>135</v>
      </c>
      <c r="P173" s="6">
        <v>3.2950697674421168</v>
      </c>
      <c r="Q173" s="6"/>
    </row>
    <row r="174" spans="1:17" ht="12.75">
      <c r="A174" t="s">
        <v>2</v>
      </c>
      <c r="B174" t="s">
        <v>6</v>
      </c>
      <c r="C174" t="s">
        <v>121</v>
      </c>
      <c r="D174" s="1">
        <v>37088</v>
      </c>
      <c r="F174" t="s">
        <v>122</v>
      </c>
      <c r="G174" t="s">
        <v>238</v>
      </c>
      <c r="H174" s="3">
        <v>5.4</v>
      </c>
      <c r="I174" s="3">
        <v>8.5</v>
      </c>
      <c r="J174" s="3">
        <v>26.5</v>
      </c>
      <c r="K174" s="3">
        <f t="shared" si="6"/>
        <v>3.1176470588235294</v>
      </c>
      <c r="L174" s="3" t="s">
        <v>124</v>
      </c>
      <c r="O174" s="6"/>
      <c r="P174" s="6"/>
      <c r="Q174" s="6"/>
    </row>
    <row r="175" spans="1:17" ht="12.75">
      <c r="A175" t="s">
        <v>2</v>
      </c>
      <c r="B175" t="s">
        <v>6</v>
      </c>
      <c r="C175" t="s">
        <v>121</v>
      </c>
      <c r="D175" s="1">
        <v>37088</v>
      </c>
      <c r="F175" t="s">
        <v>122</v>
      </c>
      <c r="G175" t="s">
        <v>247</v>
      </c>
      <c r="H175" s="3">
        <v>5.4</v>
      </c>
      <c r="I175" s="3">
        <v>8.2</v>
      </c>
      <c r="J175" s="3">
        <v>26.1</v>
      </c>
      <c r="K175" s="3">
        <f t="shared" si="6"/>
        <v>3.1829268292682933</v>
      </c>
      <c r="L175" s="3">
        <v>3.7</v>
      </c>
      <c r="O175" s="6"/>
      <c r="P175" s="6"/>
      <c r="Q175" s="6"/>
    </row>
    <row r="176" spans="1:17" ht="12.75">
      <c r="A176" t="s">
        <v>2</v>
      </c>
      <c r="B176" t="s">
        <v>6</v>
      </c>
      <c r="C176" t="s">
        <v>121</v>
      </c>
      <c r="D176" s="1">
        <v>37088</v>
      </c>
      <c r="F176" t="s">
        <v>122</v>
      </c>
      <c r="G176" t="s">
        <v>248</v>
      </c>
      <c r="H176" s="3">
        <v>5.6</v>
      </c>
      <c r="I176" s="3">
        <v>8.5</v>
      </c>
      <c r="J176" s="3">
        <v>27.2</v>
      </c>
      <c r="K176" s="3">
        <f t="shared" si="6"/>
        <v>3.1999999999999997</v>
      </c>
      <c r="L176" s="3">
        <v>4.7</v>
      </c>
      <c r="O176" s="6"/>
      <c r="P176" s="6"/>
      <c r="Q176" s="6"/>
    </row>
    <row r="177" spans="1:17" ht="12.75">
      <c r="A177" t="s">
        <v>2</v>
      </c>
      <c r="B177" t="s">
        <v>6</v>
      </c>
      <c r="C177" t="s">
        <v>121</v>
      </c>
      <c r="D177" s="1">
        <v>37098</v>
      </c>
      <c r="F177" t="s">
        <v>122</v>
      </c>
      <c r="G177" t="s">
        <v>248</v>
      </c>
      <c r="H177" s="3">
        <v>5.8</v>
      </c>
      <c r="I177" s="3">
        <v>10</v>
      </c>
      <c r="J177" s="3">
        <v>26.7</v>
      </c>
      <c r="K177" s="3">
        <f t="shared" si="6"/>
        <v>2.67</v>
      </c>
      <c r="L177" s="3">
        <v>4.2</v>
      </c>
      <c r="O177" s="6"/>
      <c r="P177" s="6"/>
      <c r="Q177" s="6"/>
    </row>
    <row r="178" spans="1:17" ht="12.75">
      <c r="A178" t="s">
        <v>2</v>
      </c>
      <c r="B178" t="s">
        <v>6</v>
      </c>
      <c r="C178" t="s">
        <v>121</v>
      </c>
      <c r="D178" s="1">
        <v>37107</v>
      </c>
      <c r="F178" t="s">
        <v>122</v>
      </c>
      <c r="G178" t="s">
        <v>249</v>
      </c>
      <c r="H178" s="3">
        <v>5.5</v>
      </c>
      <c r="I178" s="3">
        <v>9.2</v>
      </c>
      <c r="J178" s="3">
        <v>28.4</v>
      </c>
      <c r="K178" s="3">
        <f t="shared" si="6"/>
        <v>3.0869565217391304</v>
      </c>
      <c r="L178" s="3">
        <v>4.1</v>
      </c>
      <c r="O178" s="6"/>
      <c r="P178" s="6"/>
      <c r="Q178" s="6"/>
    </row>
    <row r="179" spans="4:17" ht="12.75">
      <c r="D179" s="1"/>
      <c r="O179" s="6" t="s">
        <v>136</v>
      </c>
      <c r="P179" s="6">
        <v>0</v>
      </c>
      <c r="Q179" s="6"/>
    </row>
    <row r="180" spans="4:17" ht="12.75">
      <c r="D180" s="1"/>
      <c r="F180" s="11" t="s">
        <v>150</v>
      </c>
      <c r="G180" t="s">
        <v>107</v>
      </c>
      <c r="H180" s="3">
        <f>AVERAGE(H148:H178)</f>
        <v>5.35483870967742</v>
      </c>
      <c r="I180" s="3">
        <f>AVERAGE(I148:I178)</f>
        <v>8.74642857142857</v>
      </c>
      <c r="J180" s="3">
        <f>AVERAGE(J148:J178)</f>
        <v>26.313333333333333</v>
      </c>
      <c r="K180" s="3">
        <f>AVERAGE(K148:K178)</f>
        <v>3.0107463593329613</v>
      </c>
      <c r="L180" s="3">
        <f>AVERAGE(L148:L178)</f>
        <v>4.2851851851851865</v>
      </c>
      <c r="O180" s="6" t="s">
        <v>137</v>
      </c>
      <c r="P180" s="6">
        <v>43</v>
      </c>
      <c r="Q180" s="6"/>
    </row>
    <row r="181" spans="4:17" ht="12.75">
      <c r="D181" s="1"/>
      <c r="G181" t="s">
        <v>144</v>
      </c>
      <c r="H181" s="9">
        <f>STDEV(H148:H178)/SQRT(COUNT(H148:H178))</f>
        <v>0.04516129032257365</v>
      </c>
      <c r="I181" s="9">
        <f>STDEV(I148:I178)/SQRT(COUNT(I148:I178))</f>
        <v>0.11037240267092983</v>
      </c>
      <c r="J181" s="9">
        <f>STDEV(J148:J178)/SQRT(COUNT(J148:J178))</f>
        <v>0.22492570080190813</v>
      </c>
      <c r="K181" s="9">
        <f>STDEV(K148:K178)/SQRT(COUNT(K148:K178))</f>
        <v>0.0349339625575032</v>
      </c>
      <c r="L181" s="9">
        <f>STDEV(L148:L178)/SQRT(COUNT(L148:L178))</f>
        <v>0.09852237423639502</v>
      </c>
      <c r="O181" s="6" t="s">
        <v>138</v>
      </c>
      <c r="P181" s="6">
        <v>4.150064792949762</v>
      </c>
      <c r="Q181" s="6"/>
    </row>
    <row r="182" spans="4:17" ht="12.75">
      <c r="D182" s="1"/>
      <c r="G182" t="s">
        <v>145</v>
      </c>
      <c r="H182" s="3">
        <f>MIN(H148:H178)</f>
        <v>4.8</v>
      </c>
      <c r="I182" s="3">
        <f>MIN(I148:I178)</f>
        <v>7.5</v>
      </c>
      <c r="J182" s="3">
        <f>MIN(J148:J178)</f>
        <v>23.5</v>
      </c>
      <c r="K182" s="3">
        <f>MIN(K148:K178)</f>
        <v>2.67</v>
      </c>
      <c r="L182" s="3">
        <f>MIN(L148:L178)</f>
        <v>3.1</v>
      </c>
      <c r="O182" s="6" t="s">
        <v>139</v>
      </c>
      <c r="P182" s="6">
        <v>7.702525484260792E-05</v>
      </c>
      <c r="Q182" s="6"/>
    </row>
    <row r="183" spans="4:17" ht="12.75">
      <c r="D183" s="1"/>
      <c r="G183" t="s">
        <v>146</v>
      </c>
      <c r="H183" s="3">
        <f>MAX(H148:H178)</f>
        <v>5.9</v>
      </c>
      <c r="I183" s="3">
        <f>MAX(I148:I178)</f>
        <v>10</v>
      </c>
      <c r="J183" s="3">
        <f>MAX(J148:J178)</f>
        <v>28.7</v>
      </c>
      <c r="K183" s="3">
        <f>MAX(K148:K178)</f>
        <v>3.3866666666666663</v>
      </c>
      <c r="L183" s="3">
        <f>MAX(L148:L178)</f>
        <v>5.2</v>
      </c>
      <c r="O183" s="6" t="s">
        <v>140</v>
      </c>
      <c r="P183" s="6">
        <v>1.6810713532322552</v>
      </c>
      <c r="Q183" s="6"/>
    </row>
    <row r="184" spans="4:17" ht="12.75">
      <c r="D184" s="1"/>
      <c r="G184" t="s">
        <v>128</v>
      </c>
      <c r="H184" s="10">
        <f>COUNT(H148:H178)</f>
        <v>31</v>
      </c>
      <c r="I184" s="10">
        <f>COUNT(I148:I178)</f>
        <v>28</v>
      </c>
      <c r="J184" s="10">
        <f>COUNT(J148:J178)</f>
        <v>30</v>
      </c>
      <c r="K184" s="10">
        <f>COUNT(K148:K178)</f>
        <v>28</v>
      </c>
      <c r="L184" s="10">
        <f>COUNT(L148:L178)</f>
        <v>27</v>
      </c>
      <c r="O184" s="6" t="s">
        <v>141</v>
      </c>
      <c r="P184" s="6">
        <v>0.00015405050968521583</v>
      </c>
      <c r="Q184" s="6"/>
    </row>
    <row r="185" spans="4:17" ht="13.5" thickBot="1">
      <c r="D185" s="1"/>
      <c r="O185" s="7" t="s">
        <v>142</v>
      </c>
      <c r="P185" s="7">
        <v>2.0166908143437468</v>
      </c>
      <c r="Q185" s="7"/>
    </row>
    <row r="186" spans="1:12" ht="12.75">
      <c r="A186" t="s">
        <v>2</v>
      </c>
      <c r="B186" t="s">
        <v>13</v>
      </c>
      <c r="C186" t="s">
        <v>44</v>
      </c>
      <c r="D186" s="1">
        <v>23582</v>
      </c>
      <c r="E186">
        <v>3</v>
      </c>
      <c r="F186" t="s">
        <v>7</v>
      </c>
      <c r="G186" s="2" t="s">
        <v>46</v>
      </c>
      <c r="H186" s="3">
        <v>6.1</v>
      </c>
      <c r="I186" s="3">
        <v>8.4</v>
      </c>
      <c r="J186" s="3">
        <v>27.1</v>
      </c>
      <c r="K186" s="3">
        <f aca="true" t="shared" si="7" ref="K186:K197">J186/I186</f>
        <v>3.2261904761904763</v>
      </c>
      <c r="L186" s="3">
        <v>2.6</v>
      </c>
    </row>
    <row r="187" spans="1:12" ht="12.75">
      <c r="A187" t="s">
        <v>2</v>
      </c>
      <c r="B187" t="s">
        <v>13</v>
      </c>
      <c r="C187" t="s">
        <v>211</v>
      </c>
      <c r="D187" s="1">
        <v>23948</v>
      </c>
      <c r="E187">
        <v>4</v>
      </c>
      <c r="F187" t="s">
        <v>7</v>
      </c>
      <c r="H187" s="3">
        <v>5.8</v>
      </c>
      <c r="I187" s="3">
        <v>8.2</v>
      </c>
      <c r="J187" s="3">
        <v>23.6</v>
      </c>
      <c r="K187" s="3">
        <f t="shared" si="7"/>
        <v>2.878048780487805</v>
      </c>
      <c r="L187" s="3">
        <v>2.4</v>
      </c>
    </row>
    <row r="188" spans="1:20" ht="12.75">
      <c r="A188" t="s">
        <v>2</v>
      </c>
      <c r="B188" t="s">
        <v>13</v>
      </c>
      <c r="C188" t="s">
        <v>211</v>
      </c>
      <c r="D188" s="1">
        <v>23948</v>
      </c>
      <c r="E188">
        <v>4</v>
      </c>
      <c r="F188" t="s">
        <v>7</v>
      </c>
      <c r="H188" s="3">
        <v>6</v>
      </c>
      <c r="I188" s="3">
        <v>9.1</v>
      </c>
      <c r="J188" s="3">
        <v>25.2</v>
      </c>
      <c r="K188" s="3">
        <f t="shared" si="7"/>
        <v>2.769230769230769</v>
      </c>
      <c r="L188" s="3">
        <v>1.6</v>
      </c>
      <c r="O188" t="s">
        <v>129</v>
      </c>
      <c r="T188" t="s">
        <v>129</v>
      </c>
    </row>
    <row r="189" spans="1:20" ht="13.5" thickBot="1">
      <c r="A189" t="s">
        <v>2</v>
      </c>
      <c r="B189" t="s">
        <v>13</v>
      </c>
      <c r="C189" t="s">
        <v>211</v>
      </c>
      <c r="D189" s="1">
        <v>23948</v>
      </c>
      <c r="E189">
        <v>4</v>
      </c>
      <c r="F189" t="s">
        <v>7</v>
      </c>
      <c r="H189" s="3">
        <v>6.2</v>
      </c>
      <c r="I189" s="3">
        <v>8.1</v>
      </c>
      <c r="J189" s="3">
        <v>23</v>
      </c>
      <c r="K189" s="3">
        <f t="shared" si="7"/>
        <v>2.8395061728395063</v>
      </c>
      <c r="L189" s="3">
        <v>2.8</v>
      </c>
      <c r="O189" t="s">
        <v>164</v>
      </c>
      <c r="T189" t="s">
        <v>165</v>
      </c>
    </row>
    <row r="190" spans="1:22" ht="12.75">
      <c r="A190" t="s">
        <v>2</v>
      </c>
      <c r="B190" t="s">
        <v>13</v>
      </c>
      <c r="C190" t="s">
        <v>14</v>
      </c>
      <c r="D190" s="1">
        <v>24634</v>
      </c>
      <c r="E190">
        <v>2</v>
      </c>
      <c r="F190" t="s">
        <v>7</v>
      </c>
      <c r="H190" s="3">
        <v>6</v>
      </c>
      <c r="I190" s="3">
        <v>8.5</v>
      </c>
      <c r="J190" s="3">
        <v>25.6</v>
      </c>
      <c r="K190" s="3">
        <f t="shared" si="7"/>
        <v>3.011764705882353</v>
      </c>
      <c r="L190" s="3">
        <v>2.4</v>
      </c>
      <c r="O190" s="8"/>
      <c r="P190" s="8" t="s">
        <v>130</v>
      </c>
      <c r="Q190" s="8" t="s">
        <v>131</v>
      </c>
      <c r="T190" s="8"/>
      <c r="U190" s="8" t="s">
        <v>130</v>
      </c>
      <c r="V190" s="8" t="s">
        <v>131</v>
      </c>
    </row>
    <row r="191" spans="1:22" ht="12.75">
      <c r="A191" t="s">
        <v>2</v>
      </c>
      <c r="B191" t="s">
        <v>13</v>
      </c>
      <c r="C191" t="s">
        <v>14</v>
      </c>
      <c r="D191" s="1">
        <v>24634</v>
      </c>
      <c r="E191">
        <v>2</v>
      </c>
      <c r="F191" t="s">
        <v>7</v>
      </c>
      <c r="H191" s="3">
        <v>6.1</v>
      </c>
      <c r="I191" s="3">
        <v>8.7</v>
      </c>
      <c r="J191" s="3">
        <v>26.5</v>
      </c>
      <c r="K191" s="3">
        <f t="shared" si="7"/>
        <v>3.0459770114942533</v>
      </c>
      <c r="L191" s="3">
        <v>2.6</v>
      </c>
      <c r="O191" s="6" t="s">
        <v>132</v>
      </c>
      <c r="P191" s="6">
        <v>5.025</v>
      </c>
      <c r="Q191" s="6">
        <v>5.31923076923077</v>
      </c>
      <c r="T191" s="6" t="s">
        <v>132</v>
      </c>
      <c r="U191" s="6">
        <v>8.325</v>
      </c>
      <c r="V191" s="6">
        <v>8.717391304347824</v>
      </c>
    </row>
    <row r="192" spans="1:22" ht="12.75">
      <c r="A192" t="s">
        <v>2</v>
      </c>
      <c r="B192" t="s">
        <v>13</v>
      </c>
      <c r="C192" t="s">
        <v>212</v>
      </c>
      <c r="D192" s="1">
        <v>23948</v>
      </c>
      <c r="E192">
        <v>5</v>
      </c>
      <c r="F192" t="s">
        <v>7</v>
      </c>
      <c r="H192" s="3">
        <v>6.2</v>
      </c>
      <c r="I192" s="3">
        <v>8.7</v>
      </c>
      <c r="J192" s="3">
        <v>25.6</v>
      </c>
      <c r="K192" s="3">
        <f t="shared" si="7"/>
        <v>2.9425287356321843</v>
      </c>
      <c r="L192" s="3">
        <v>2.1</v>
      </c>
      <c r="O192" s="6" t="s">
        <v>133</v>
      </c>
      <c r="P192" s="6">
        <v>0.12022727272726673</v>
      </c>
      <c r="Q192" s="6">
        <v>0.0632153846153733</v>
      </c>
      <c r="T192" s="6" t="s">
        <v>133</v>
      </c>
      <c r="U192" s="6">
        <v>0.25840909090909875</v>
      </c>
      <c r="V192" s="6">
        <v>0.3178656126482441</v>
      </c>
    </row>
    <row r="193" spans="1:22" ht="12.75">
      <c r="A193" t="s">
        <v>2</v>
      </c>
      <c r="B193" t="s">
        <v>13</v>
      </c>
      <c r="C193" t="s">
        <v>121</v>
      </c>
      <c r="D193" s="1">
        <v>37088</v>
      </c>
      <c r="F193" t="s">
        <v>122</v>
      </c>
      <c r="G193" t="s">
        <v>246</v>
      </c>
      <c r="H193" s="3">
        <v>6.1</v>
      </c>
      <c r="I193" s="3">
        <v>8.6</v>
      </c>
      <c r="J193" s="3">
        <v>26.4</v>
      </c>
      <c r="K193" s="3">
        <f t="shared" si="7"/>
        <v>3.0697674418604652</v>
      </c>
      <c r="L193" s="3">
        <v>2.5</v>
      </c>
      <c r="O193" s="6"/>
      <c r="P193" s="6"/>
      <c r="Q193" s="6"/>
      <c r="T193" s="6"/>
      <c r="U193" s="6"/>
      <c r="V193" s="6"/>
    </row>
    <row r="194" spans="1:22" ht="12.75">
      <c r="A194" t="s">
        <v>2</v>
      </c>
      <c r="B194" t="s">
        <v>13</v>
      </c>
      <c r="C194" t="s">
        <v>121</v>
      </c>
      <c r="D194" s="1">
        <v>37088</v>
      </c>
      <c r="F194" t="s">
        <v>122</v>
      </c>
      <c r="G194" t="s">
        <v>250</v>
      </c>
      <c r="H194" s="3">
        <v>5.8</v>
      </c>
      <c r="I194" s="3">
        <v>8.8</v>
      </c>
      <c r="J194" s="3">
        <v>26.7</v>
      </c>
      <c r="K194" s="3">
        <f t="shared" si="7"/>
        <v>3.0340909090909087</v>
      </c>
      <c r="L194" s="3">
        <v>2.7</v>
      </c>
      <c r="O194" s="6"/>
      <c r="P194" s="6"/>
      <c r="Q194" s="6"/>
      <c r="T194" s="6"/>
      <c r="U194" s="6"/>
      <c r="V194" s="6"/>
    </row>
    <row r="195" spans="1:22" ht="12.75">
      <c r="A195" t="s">
        <v>2</v>
      </c>
      <c r="B195" t="s">
        <v>13</v>
      </c>
      <c r="C195" t="s">
        <v>121</v>
      </c>
      <c r="D195" s="1">
        <v>37088</v>
      </c>
      <c r="F195" t="s">
        <v>122</v>
      </c>
      <c r="G195" t="s">
        <v>251</v>
      </c>
      <c r="H195" s="3">
        <v>6.4</v>
      </c>
      <c r="I195" s="3">
        <v>7.6</v>
      </c>
      <c r="J195" s="3">
        <v>25.1</v>
      </c>
      <c r="K195" s="3">
        <f t="shared" si="7"/>
        <v>3.3026315789473686</v>
      </c>
      <c r="L195" s="3">
        <v>3.2</v>
      </c>
      <c r="O195" s="6"/>
      <c r="P195" s="6"/>
      <c r="Q195" s="6"/>
      <c r="T195" s="6"/>
      <c r="U195" s="6"/>
      <c r="V195" s="6"/>
    </row>
    <row r="196" spans="1:22" ht="12.75">
      <c r="A196" t="s">
        <v>2</v>
      </c>
      <c r="B196" t="s">
        <v>13</v>
      </c>
      <c r="C196" t="s">
        <v>121</v>
      </c>
      <c r="D196" s="1">
        <v>37088</v>
      </c>
      <c r="F196" t="s">
        <v>122</v>
      </c>
      <c r="G196" t="s">
        <v>252</v>
      </c>
      <c r="H196" s="3">
        <v>6</v>
      </c>
      <c r="I196" s="3">
        <v>8.3</v>
      </c>
      <c r="J196" s="3">
        <v>25.6</v>
      </c>
      <c r="K196" s="3">
        <f t="shared" si="7"/>
        <v>3.08433734939759</v>
      </c>
      <c r="L196" s="3">
        <v>2.5</v>
      </c>
      <c r="O196" s="6"/>
      <c r="P196" s="6"/>
      <c r="Q196" s="6"/>
      <c r="T196" s="6"/>
      <c r="U196" s="6"/>
      <c r="V196" s="6"/>
    </row>
    <row r="197" spans="1:22" ht="12.75">
      <c r="A197" t="s">
        <v>2</v>
      </c>
      <c r="B197" t="s">
        <v>13</v>
      </c>
      <c r="C197" t="s">
        <v>121</v>
      </c>
      <c r="D197" s="1">
        <v>37098</v>
      </c>
      <c r="F197" t="s">
        <v>122</v>
      </c>
      <c r="G197" t="s">
        <v>253</v>
      </c>
      <c r="H197" s="3">
        <v>6.1</v>
      </c>
      <c r="I197" s="3">
        <v>9</v>
      </c>
      <c r="J197" s="3">
        <v>28</v>
      </c>
      <c r="K197" s="3">
        <f t="shared" si="7"/>
        <v>3.111111111111111</v>
      </c>
      <c r="L197" s="3">
        <v>1.7</v>
      </c>
      <c r="O197" s="6"/>
      <c r="P197" s="6"/>
      <c r="Q197" s="6"/>
      <c r="T197" s="6"/>
      <c r="U197" s="6"/>
      <c r="V197" s="6"/>
    </row>
    <row r="198" spans="4:22" ht="12.75">
      <c r="D198" s="1"/>
      <c r="O198" s="6" t="s">
        <v>134</v>
      </c>
      <c r="P198" s="6">
        <v>12</v>
      </c>
      <c r="Q198" s="6">
        <v>26</v>
      </c>
      <c r="T198" s="6" t="s">
        <v>134</v>
      </c>
      <c r="U198" s="6">
        <v>12</v>
      </c>
      <c r="V198" s="6">
        <v>23</v>
      </c>
    </row>
    <row r="199" spans="4:22" ht="12.75">
      <c r="D199" s="1"/>
      <c r="F199" s="11" t="s">
        <v>151</v>
      </c>
      <c r="G199" t="s">
        <v>107</v>
      </c>
      <c r="H199" s="3">
        <f>AVERAGE(H186:H197)</f>
        <v>6.0666666666666655</v>
      </c>
      <c r="I199" s="3">
        <f>AVERAGE(I186:I197)</f>
        <v>8.499999999999998</v>
      </c>
      <c r="J199" s="3">
        <f>AVERAGE(J186:J197)</f>
        <v>25.7</v>
      </c>
      <c r="K199" s="3">
        <f>AVERAGE(K186:K197)</f>
        <v>3.0262654201804</v>
      </c>
      <c r="L199" s="3">
        <f>AVERAGE(L186:L197)</f>
        <v>2.425</v>
      </c>
      <c r="O199" s="6" t="s">
        <v>135</v>
      </c>
      <c r="P199" s="6">
        <v>0.08063568376067407</v>
      </c>
      <c r="Q199" s="6"/>
      <c r="T199" s="6" t="s">
        <v>135</v>
      </c>
      <c r="U199" s="6">
        <v>0.298046772068529</v>
      </c>
      <c r="V199" s="6"/>
    </row>
    <row r="200" spans="4:22" ht="12.75">
      <c r="D200" s="1"/>
      <c r="G200" t="s">
        <v>144</v>
      </c>
      <c r="H200" s="9">
        <f>STDEV(H186:H197)/SQRT(COUNT(H186:H197))</f>
        <v>0.04819992036542857</v>
      </c>
      <c r="I200" s="9">
        <f>STDEV(I186:I197)/SQRT(COUNT(I186:I197))</f>
        <v>0.11997474481716003</v>
      </c>
      <c r="J200" s="9">
        <f>STDEV(J186:J197)/SQRT(COUNT(J186:J197))</f>
        <v>0.40564202758771223</v>
      </c>
      <c r="K200" s="9">
        <f>STDEV(K186:K197)/SQRT(COUNT(K186:K197))</f>
        <v>0.044329836090924626</v>
      </c>
      <c r="L200" s="9">
        <f>STDEV(L186:L197)/SQRT(COUNT(L186:L197))</f>
        <v>0.129172776004103</v>
      </c>
      <c r="O200" s="6" t="s">
        <v>136</v>
      </c>
      <c r="P200" s="6">
        <v>0</v>
      </c>
      <c r="Q200" s="6"/>
      <c r="T200" s="6" t="s">
        <v>136</v>
      </c>
      <c r="U200" s="6">
        <v>0</v>
      </c>
      <c r="V200" s="6"/>
    </row>
    <row r="201" spans="4:22" ht="12.75">
      <c r="D201" s="1"/>
      <c r="G201" t="s">
        <v>145</v>
      </c>
      <c r="H201" s="3">
        <f>MIN(H186:H197)</f>
        <v>5.8</v>
      </c>
      <c r="I201" s="3">
        <f>MIN(I186:I197)</f>
        <v>7.6</v>
      </c>
      <c r="J201" s="3">
        <f>MIN(J186:J197)</f>
        <v>23</v>
      </c>
      <c r="K201" s="3">
        <f>MIN(K186:K197)</f>
        <v>2.769230769230769</v>
      </c>
      <c r="L201" s="3">
        <f>MIN(L186:L197)</f>
        <v>1.6</v>
      </c>
      <c r="O201" s="6" t="s">
        <v>137</v>
      </c>
      <c r="P201" s="6">
        <v>36</v>
      </c>
      <c r="Q201" s="6"/>
      <c r="T201" s="6" t="s">
        <v>137</v>
      </c>
      <c r="U201" s="6">
        <v>33</v>
      </c>
      <c r="V201" s="6"/>
    </row>
    <row r="202" spans="4:22" ht="12.75">
      <c r="D202" s="1"/>
      <c r="G202" t="s">
        <v>146</v>
      </c>
      <c r="H202" s="3">
        <f>MAX(H186:H197)</f>
        <v>6.4</v>
      </c>
      <c r="I202" s="3">
        <f>MAX(I186:I197)</f>
        <v>9.1</v>
      </c>
      <c r="J202" s="3">
        <f>MAX(J186:J197)</f>
        <v>28</v>
      </c>
      <c r="K202" s="3">
        <f>MAX(K186:K197)</f>
        <v>3.3026315789473686</v>
      </c>
      <c r="L202" s="3">
        <f>MAX(L186:L197)</f>
        <v>3.2</v>
      </c>
      <c r="O202" s="6" t="s">
        <v>138</v>
      </c>
      <c r="P202" s="6">
        <v>-2.9689983032742773</v>
      </c>
      <c r="Q202" s="6"/>
      <c r="T202" s="6" t="s">
        <v>138</v>
      </c>
      <c r="U202" s="6">
        <v>-2.0183555913090285</v>
      </c>
      <c r="V202" s="6"/>
    </row>
    <row r="203" spans="4:22" ht="12.75">
      <c r="D203" s="1"/>
      <c r="G203" t="s">
        <v>128</v>
      </c>
      <c r="H203" s="10">
        <f>COUNT(H186:H197)</f>
        <v>12</v>
      </c>
      <c r="I203" s="10">
        <f>COUNT(I186:I197)</f>
        <v>12</v>
      </c>
      <c r="J203" s="10">
        <f>COUNT(J186:J197)</f>
        <v>12</v>
      </c>
      <c r="K203" s="10">
        <f>COUNT(K186:K197)</f>
        <v>12</v>
      </c>
      <c r="L203" s="10">
        <f>COUNT(L186:L197)</f>
        <v>12</v>
      </c>
      <c r="O203" s="6" t="s">
        <v>139</v>
      </c>
      <c r="P203" s="6">
        <v>0.0026441995202018845</v>
      </c>
      <c r="Q203" s="6"/>
      <c r="T203" s="6" t="s">
        <v>139</v>
      </c>
      <c r="U203" s="6">
        <v>0.025871295447210032</v>
      </c>
      <c r="V203" s="6"/>
    </row>
    <row r="204" spans="1:22" ht="12.75">
      <c r="A204" t="s">
        <v>2</v>
      </c>
      <c r="B204" t="s">
        <v>6</v>
      </c>
      <c r="D204" s="1"/>
      <c r="O204" s="6" t="s">
        <v>140</v>
      </c>
      <c r="P204" s="6">
        <v>1.6882972886378411</v>
      </c>
      <c r="Q204" s="6"/>
      <c r="T204" s="6" t="s">
        <v>140</v>
      </c>
      <c r="U204" s="6">
        <v>1.6923604562180117</v>
      </c>
      <c r="V204" s="6"/>
    </row>
    <row r="205" spans="1:22" ht="12.75">
      <c r="A205" t="s">
        <v>2</v>
      </c>
      <c r="B205" t="s">
        <v>6</v>
      </c>
      <c r="D205" s="1"/>
      <c r="O205" s="6" t="s">
        <v>141</v>
      </c>
      <c r="P205" s="6">
        <v>0.005288399040403769</v>
      </c>
      <c r="Q205" s="6"/>
      <c r="T205" s="6" t="s">
        <v>141</v>
      </c>
      <c r="U205" s="6">
        <v>0.051742590894420064</v>
      </c>
      <c r="V205" s="6"/>
    </row>
    <row r="206" spans="1:22" ht="13.5" thickBot="1">
      <c r="A206" t="s">
        <v>2</v>
      </c>
      <c r="B206" t="s">
        <v>6</v>
      </c>
      <c r="D206" s="1"/>
      <c r="O206" s="7" t="s">
        <v>142</v>
      </c>
      <c r="P206" s="7">
        <v>2.0280913304304704</v>
      </c>
      <c r="Q206" s="7"/>
      <c r="T206" s="7" t="s">
        <v>142</v>
      </c>
      <c r="U206" s="7">
        <v>2.034516910498496</v>
      </c>
      <c r="V206" s="7"/>
    </row>
    <row r="207" spans="1:4" ht="12.75">
      <c r="A207" t="s">
        <v>2</v>
      </c>
      <c r="B207" t="s">
        <v>6</v>
      </c>
      <c r="D207" s="1"/>
    </row>
    <row r="208" spans="1:4" ht="12.75">
      <c r="A208" t="s">
        <v>2</v>
      </c>
      <c r="B208" t="s">
        <v>6</v>
      </c>
      <c r="D208" s="1"/>
    </row>
    <row r="209" spans="1:20" ht="12.75">
      <c r="A209" t="s">
        <v>2</v>
      </c>
      <c r="B209" t="s">
        <v>6</v>
      </c>
      <c r="D209" s="1"/>
      <c r="O209" t="s">
        <v>129</v>
      </c>
      <c r="T209" t="s">
        <v>129</v>
      </c>
    </row>
    <row r="210" spans="1:20" ht="13.5" thickBot="1">
      <c r="A210" t="s">
        <v>2</v>
      </c>
      <c r="B210" t="s">
        <v>6</v>
      </c>
      <c r="D210" s="1"/>
      <c r="O210" t="s">
        <v>166</v>
      </c>
      <c r="T210" t="s">
        <v>167</v>
      </c>
    </row>
    <row r="211" spans="1:22" ht="12.75">
      <c r="A211" t="s">
        <v>2</v>
      </c>
      <c r="B211" t="s">
        <v>6</v>
      </c>
      <c r="D211" s="1"/>
      <c r="O211" s="8"/>
      <c r="P211" s="8" t="s">
        <v>130</v>
      </c>
      <c r="Q211" s="8" t="s">
        <v>131</v>
      </c>
      <c r="T211" s="8"/>
      <c r="U211" s="8" t="s">
        <v>130</v>
      </c>
      <c r="V211" s="8" t="s">
        <v>131</v>
      </c>
    </row>
    <row r="212" spans="1:22" ht="12.75">
      <c r="A212" t="s">
        <v>2</v>
      </c>
      <c r="B212" t="s">
        <v>6</v>
      </c>
      <c r="D212" s="1"/>
      <c r="O212" s="6" t="s">
        <v>132</v>
      </c>
      <c r="P212" s="6">
        <v>25.11666666666666</v>
      </c>
      <c r="Q212" s="6">
        <v>26.18</v>
      </c>
      <c r="T212" s="6" t="s">
        <v>132</v>
      </c>
      <c r="U212" s="6">
        <v>3.021920788604701</v>
      </c>
      <c r="V212" s="6">
        <v>3.001885550064867</v>
      </c>
    </row>
    <row r="213" spans="1:22" ht="12.75">
      <c r="A213" t="s">
        <v>2</v>
      </c>
      <c r="B213" t="s">
        <v>6</v>
      </c>
      <c r="D213" s="1"/>
      <c r="O213" s="6" t="s">
        <v>133</v>
      </c>
      <c r="P213" s="6">
        <v>2.5778787878791927</v>
      </c>
      <c r="Q213" s="6">
        <v>1.591666666667</v>
      </c>
      <c r="T213" s="6" t="s">
        <v>133</v>
      </c>
      <c r="U213" s="6">
        <v>0.036071399586372295</v>
      </c>
      <c r="V213" s="6">
        <v>0.032817995010872056</v>
      </c>
    </row>
    <row r="214" spans="1:22" ht="12.75">
      <c r="A214" t="s">
        <v>2</v>
      </c>
      <c r="B214" t="s">
        <v>13</v>
      </c>
      <c r="D214" s="1"/>
      <c r="O214" s="6" t="s">
        <v>134</v>
      </c>
      <c r="P214" s="6">
        <v>12</v>
      </c>
      <c r="Q214" s="6">
        <v>25</v>
      </c>
      <c r="T214" s="6" t="s">
        <v>134</v>
      </c>
      <c r="U214" s="6">
        <v>12</v>
      </c>
      <c r="V214" s="6">
        <v>23</v>
      </c>
    </row>
    <row r="215" spans="1:22" ht="12.75">
      <c r="A215" t="s">
        <v>2</v>
      </c>
      <c r="B215" t="s">
        <v>6</v>
      </c>
      <c r="D215" s="1"/>
      <c r="O215" s="6" t="s">
        <v>135</v>
      </c>
      <c r="P215" s="6">
        <v>1.9016190476194035</v>
      </c>
      <c r="Q215" s="6"/>
      <c r="T215" s="6" t="s">
        <v>135</v>
      </c>
      <c r="U215" s="6">
        <v>0.03390246320270547</v>
      </c>
      <c r="V215" s="6"/>
    </row>
    <row r="216" spans="1:22" ht="12.75">
      <c r="A216" t="s">
        <v>2</v>
      </c>
      <c r="B216" t="s">
        <v>6</v>
      </c>
      <c r="D216" s="1"/>
      <c r="O216" s="6" t="s">
        <v>136</v>
      </c>
      <c r="P216" s="6">
        <v>0</v>
      </c>
      <c r="Q216" s="6"/>
      <c r="T216" s="6" t="s">
        <v>136</v>
      </c>
      <c r="U216" s="6">
        <v>0</v>
      </c>
      <c r="V216" s="6"/>
    </row>
    <row r="217" spans="15:22" ht="12.75">
      <c r="O217" s="6" t="s">
        <v>137</v>
      </c>
      <c r="P217" s="6">
        <v>35</v>
      </c>
      <c r="Q217" s="6"/>
      <c r="T217" s="6" t="s">
        <v>137</v>
      </c>
      <c r="U217" s="6">
        <v>33</v>
      </c>
      <c r="V217" s="6"/>
    </row>
    <row r="218" spans="15:22" ht="12.75">
      <c r="O218" s="6" t="s">
        <v>138</v>
      </c>
      <c r="P218" s="6">
        <v>-2.1956718513519835</v>
      </c>
      <c r="Q218" s="6"/>
      <c r="T218" s="6" t="s">
        <v>138</v>
      </c>
      <c r="U218" s="6">
        <v>0.3055620462835557</v>
      </c>
      <c r="V218" s="6"/>
    </row>
    <row r="219" spans="15:22" ht="12.75">
      <c r="O219" s="6" t="s">
        <v>139</v>
      </c>
      <c r="P219" s="6">
        <v>0.01741756732766515</v>
      </c>
      <c r="Q219" s="6"/>
      <c r="T219" s="6" t="s">
        <v>139</v>
      </c>
      <c r="U219" s="6">
        <v>0.3809286783405802</v>
      </c>
      <c r="V219" s="6"/>
    </row>
    <row r="220" spans="15:22" ht="12.75">
      <c r="O220" s="6" t="s">
        <v>140</v>
      </c>
      <c r="P220" s="6">
        <v>1.6895728549570777</v>
      </c>
      <c r="Q220" s="6"/>
      <c r="T220" s="6" t="s">
        <v>140</v>
      </c>
      <c r="U220" s="6">
        <v>1.6923604562180117</v>
      </c>
      <c r="V220" s="6"/>
    </row>
    <row r="221" spans="15:22" ht="12.75">
      <c r="O221" s="6" t="s">
        <v>141</v>
      </c>
      <c r="P221" s="6">
        <v>0.0348351346553303</v>
      </c>
      <c r="Q221" s="6"/>
      <c r="T221" s="6" t="s">
        <v>141</v>
      </c>
      <c r="U221" s="6">
        <v>0.7618573566811604</v>
      </c>
      <c r="V221" s="6"/>
    </row>
    <row r="222" spans="15:22" ht="13.5" thickBot="1">
      <c r="O222" s="7" t="s">
        <v>142</v>
      </c>
      <c r="P222" s="7">
        <v>2.0301104086684063</v>
      </c>
      <c r="Q222" s="7"/>
      <c r="T222" s="7" t="s">
        <v>142</v>
      </c>
      <c r="U222" s="7">
        <v>2.034516910498496</v>
      </c>
      <c r="V222" s="7"/>
    </row>
    <row r="225" ht="12.75">
      <c r="O225" t="s">
        <v>129</v>
      </c>
    </row>
    <row r="226" ht="13.5" thickBot="1">
      <c r="O226" t="s">
        <v>168</v>
      </c>
    </row>
    <row r="227" spans="15:17" ht="12.75">
      <c r="O227" s="8"/>
      <c r="P227" s="8" t="s">
        <v>130</v>
      </c>
      <c r="Q227" s="8" t="s">
        <v>131</v>
      </c>
    </row>
    <row r="228" spans="15:17" ht="12.75">
      <c r="O228" s="6" t="s">
        <v>132</v>
      </c>
      <c r="P228" s="6">
        <v>4</v>
      </c>
      <c r="Q228" s="6">
        <v>4.291666666666668</v>
      </c>
    </row>
    <row r="229" spans="3:17" ht="12.75">
      <c r="C229" t="s">
        <v>221</v>
      </c>
      <c r="H229"/>
      <c r="I229"/>
      <c r="O229" s="6" t="s">
        <v>133</v>
      </c>
      <c r="P229" s="6">
        <v>0.18727272727272748</v>
      </c>
      <c r="Q229" s="6">
        <v>0.2755797101449166</v>
      </c>
    </row>
    <row r="230" spans="8:17" ht="12.75">
      <c r="H230"/>
      <c r="I230"/>
      <c r="O230" s="6" t="s">
        <v>134</v>
      </c>
      <c r="P230" s="6">
        <v>12</v>
      </c>
      <c r="Q230" s="6">
        <v>24</v>
      </c>
    </row>
    <row r="231" spans="3:17" ht="13.5" thickBot="1">
      <c r="C231" t="s">
        <v>222</v>
      </c>
      <c r="H231"/>
      <c r="I231"/>
      <c r="O231" s="6" t="s">
        <v>135</v>
      </c>
      <c r="P231" s="6">
        <v>0.24700980392156133</v>
      </c>
      <c r="Q231" s="6"/>
    </row>
    <row r="232" spans="3:17" ht="12.75">
      <c r="C232" s="8" t="s">
        <v>223</v>
      </c>
      <c r="D232" s="8" t="s">
        <v>224</v>
      </c>
      <c r="E232" s="8" t="s">
        <v>225</v>
      </c>
      <c r="F232" s="8" t="s">
        <v>226</v>
      </c>
      <c r="G232" s="8" t="s">
        <v>133</v>
      </c>
      <c r="H232"/>
      <c r="I232"/>
      <c r="O232" s="6" t="s">
        <v>136</v>
      </c>
      <c r="P232" s="6">
        <v>0</v>
      </c>
      <c r="Q232" s="6"/>
    </row>
    <row r="233" spans="3:17" ht="12.75">
      <c r="C233" s="6" t="s">
        <v>94</v>
      </c>
      <c r="D233" s="6">
        <v>7</v>
      </c>
      <c r="E233" s="6">
        <v>15.43</v>
      </c>
      <c r="F233" s="6">
        <v>2.204285714285714</v>
      </c>
      <c r="G233" s="6">
        <v>0.02676190476190617</v>
      </c>
      <c r="H233"/>
      <c r="I233"/>
      <c r="O233" s="6" t="s">
        <v>137</v>
      </c>
      <c r="P233" s="6">
        <v>34</v>
      </c>
      <c r="Q233" s="6"/>
    </row>
    <row r="234" spans="3:17" ht="12.75">
      <c r="C234" s="6" t="s">
        <v>2</v>
      </c>
      <c r="D234" s="6">
        <v>7</v>
      </c>
      <c r="E234" s="6">
        <v>13.44</v>
      </c>
      <c r="F234" s="6">
        <v>1.92</v>
      </c>
      <c r="G234" s="6">
        <v>0.027533333333333705</v>
      </c>
      <c r="H234"/>
      <c r="I234"/>
      <c r="O234" s="6" t="s">
        <v>138</v>
      </c>
      <c r="P234" s="6">
        <v>-1.6598723720793567</v>
      </c>
      <c r="Q234" s="6"/>
    </row>
    <row r="235" spans="3:17" ht="13.5" thickBot="1">
      <c r="C235" s="7" t="s">
        <v>27</v>
      </c>
      <c r="D235" s="7">
        <v>6</v>
      </c>
      <c r="E235" s="7">
        <v>12.26</v>
      </c>
      <c r="F235" s="7">
        <v>2.0433333333333334</v>
      </c>
      <c r="G235" s="7">
        <v>0.03530666666666491</v>
      </c>
      <c r="H235"/>
      <c r="I235"/>
      <c r="O235" s="6" t="s">
        <v>139</v>
      </c>
      <c r="P235" s="6">
        <v>0.053068614923457824</v>
      </c>
      <c r="Q235" s="6"/>
    </row>
    <row r="236" spans="8:17" ht="12.75">
      <c r="H236"/>
      <c r="I236"/>
      <c r="O236" s="6" t="s">
        <v>140</v>
      </c>
      <c r="P236" s="6">
        <v>1.6909234545892105</v>
      </c>
      <c r="Q236" s="6"/>
    </row>
    <row r="237" spans="8:17" ht="12.75">
      <c r="H237"/>
      <c r="I237"/>
      <c r="O237" s="6" t="s">
        <v>141</v>
      </c>
      <c r="P237" s="6">
        <v>0.10613722984691565</v>
      </c>
      <c r="Q237" s="6"/>
    </row>
    <row r="238" spans="3:17" ht="13.5" thickBot="1">
      <c r="C238" t="s">
        <v>227</v>
      </c>
      <c r="H238"/>
      <c r="I238"/>
      <c r="O238" s="7" t="s">
        <v>142</v>
      </c>
      <c r="P238" s="7">
        <v>2.032243173744064</v>
      </c>
      <c r="Q238" s="7"/>
    </row>
    <row r="239" spans="3:9" ht="12.75">
      <c r="C239" s="8" t="s">
        <v>228</v>
      </c>
      <c r="D239" s="8" t="s">
        <v>229</v>
      </c>
      <c r="E239" s="8" t="s">
        <v>137</v>
      </c>
      <c r="F239" s="8" t="s">
        <v>230</v>
      </c>
      <c r="G239" s="8" t="s">
        <v>13</v>
      </c>
      <c r="H239" s="8" t="s">
        <v>231</v>
      </c>
      <c r="I239" s="8" t="s">
        <v>232</v>
      </c>
    </row>
    <row r="240" spans="3:9" ht="12.75">
      <c r="C240" s="6" t="s">
        <v>233</v>
      </c>
      <c r="D240" s="6">
        <v>0.28435023809525717</v>
      </c>
      <c r="E240" s="6">
        <v>2</v>
      </c>
      <c r="F240" s="6">
        <v>0.14217511904762858</v>
      </c>
      <c r="G240" s="6">
        <v>4.811774060521297</v>
      </c>
      <c r="H240" s="6">
        <v>0.022082863986619395</v>
      </c>
      <c r="I240" s="6">
        <v>3.591537733882433</v>
      </c>
    </row>
    <row r="241" spans="3:9" ht="12.75">
      <c r="C241" s="6" t="s">
        <v>234</v>
      </c>
      <c r="D241" s="6">
        <v>0.5023047619047674</v>
      </c>
      <c r="E241" s="6">
        <v>17</v>
      </c>
      <c r="F241" s="6">
        <v>0.02954733893557455</v>
      </c>
      <c r="G241" s="6"/>
      <c r="H241" s="6"/>
      <c r="I241" s="6"/>
    </row>
    <row r="242" spans="3:9" ht="12.75">
      <c r="C242" s="6"/>
      <c r="D242" s="6"/>
      <c r="E242" s="6"/>
      <c r="F242" s="6"/>
      <c r="G242" s="6"/>
      <c r="H242" s="6"/>
      <c r="I242" s="6"/>
    </row>
    <row r="243" spans="3:9" ht="13.5" thickBot="1">
      <c r="C243" s="7" t="s">
        <v>235</v>
      </c>
      <c r="D243" s="7">
        <v>0.7866550000000245</v>
      </c>
      <c r="E243" s="7">
        <v>19</v>
      </c>
      <c r="F243" s="7"/>
      <c r="G243" s="7"/>
      <c r="H243" s="7"/>
      <c r="I243" s="7"/>
    </row>
    <row r="244" spans="8:9" ht="12.75">
      <c r="H244"/>
      <c r="I244"/>
    </row>
    <row r="245" spans="8:23" ht="12.75">
      <c r="H245"/>
      <c r="I245"/>
      <c r="J245" t="s">
        <v>94</v>
      </c>
      <c r="K245" s="3" t="s">
        <v>2</v>
      </c>
      <c r="L245" s="3" t="s">
        <v>27</v>
      </c>
      <c r="O245" t="s">
        <v>129</v>
      </c>
      <c r="S245" t="s">
        <v>129</v>
      </c>
      <c r="W245" t="s">
        <v>129</v>
      </c>
    </row>
    <row r="246" spans="10:12" ht="13.5" thickBot="1">
      <c r="J246">
        <v>2.29</v>
      </c>
      <c r="K246">
        <v>1.91</v>
      </c>
      <c r="L246">
        <v>2.1</v>
      </c>
    </row>
    <row r="247" spans="10:25" ht="12.75">
      <c r="J247">
        <v>2.17</v>
      </c>
      <c r="K247">
        <v>1.91</v>
      </c>
      <c r="L247">
        <v>2.14</v>
      </c>
      <c r="O247" s="8"/>
      <c r="P247" s="8" t="s">
        <v>130</v>
      </c>
      <c r="Q247" s="8" t="s">
        <v>131</v>
      </c>
      <c r="S247" s="8"/>
      <c r="T247" s="8" t="s">
        <v>130</v>
      </c>
      <c r="U247" s="8" t="s">
        <v>131</v>
      </c>
      <c r="W247" s="8"/>
      <c r="X247" s="8" t="s">
        <v>130</v>
      </c>
      <c r="Y247" s="8" t="s">
        <v>131</v>
      </c>
    </row>
    <row r="248" spans="10:25" ht="12.75">
      <c r="J248">
        <v>2.24</v>
      </c>
      <c r="K248">
        <v>2.18</v>
      </c>
      <c r="L248">
        <v>2.14</v>
      </c>
      <c r="O248" s="6" t="s">
        <v>132</v>
      </c>
      <c r="P248" s="6">
        <v>2.204285714285714</v>
      </c>
      <c r="Q248" s="6">
        <v>1.92</v>
      </c>
      <c r="S248" s="6" t="s">
        <v>132</v>
      </c>
      <c r="T248" s="6">
        <v>2.204285714285714</v>
      </c>
      <c r="U248" s="6">
        <v>2.0433333333333334</v>
      </c>
      <c r="W248" s="6" t="s">
        <v>132</v>
      </c>
      <c r="X248" s="6">
        <v>1.92</v>
      </c>
      <c r="Y248" s="6">
        <v>2.0433333333333334</v>
      </c>
    </row>
    <row r="249" spans="10:25" ht="12.75">
      <c r="J249">
        <v>2.43</v>
      </c>
      <c r="K249">
        <v>1.83</v>
      </c>
      <c r="L249">
        <v>2.24</v>
      </c>
      <c r="O249" s="6" t="s">
        <v>133</v>
      </c>
      <c r="P249" s="6">
        <v>0.02676190476190617</v>
      </c>
      <c r="Q249" s="6">
        <v>0.027533333333333705</v>
      </c>
      <c r="S249" s="6" t="s">
        <v>133</v>
      </c>
      <c r="T249" s="6">
        <v>0.02676190476190617</v>
      </c>
      <c r="U249" s="6">
        <v>0.03530666666666491</v>
      </c>
      <c r="W249" s="6" t="s">
        <v>133</v>
      </c>
      <c r="X249" s="6">
        <v>0.027533333333333705</v>
      </c>
      <c r="Y249" s="6">
        <v>0.03530666666666491</v>
      </c>
    </row>
    <row r="250" spans="10:25" ht="12.75">
      <c r="J250">
        <v>2.06</v>
      </c>
      <c r="K250">
        <v>1.64</v>
      </c>
      <c r="L250">
        <v>1.73</v>
      </c>
      <c r="O250" s="6" t="s">
        <v>134</v>
      </c>
      <c r="P250" s="6">
        <v>7</v>
      </c>
      <c r="Q250" s="6">
        <v>7</v>
      </c>
      <c r="S250" s="6" t="s">
        <v>134</v>
      </c>
      <c r="T250" s="6">
        <v>7</v>
      </c>
      <c r="U250" s="6">
        <v>6</v>
      </c>
      <c r="W250" s="6" t="s">
        <v>134</v>
      </c>
      <c r="X250" s="6">
        <v>7</v>
      </c>
      <c r="Y250" s="6">
        <v>6</v>
      </c>
    </row>
    <row r="251" spans="10:25" ht="12.75">
      <c r="J251">
        <v>1.94</v>
      </c>
      <c r="K251">
        <v>1.95</v>
      </c>
      <c r="L251">
        <v>1.91</v>
      </c>
      <c r="O251" s="6" t="s">
        <v>135</v>
      </c>
      <c r="P251" s="6">
        <v>0.027147619047619937</v>
      </c>
      <c r="Q251" s="6"/>
      <c r="S251" s="6" t="s">
        <v>135</v>
      </c>
      <c r="T251" s="6">
        <v>0.030645887445887417</v>
      </c>
      <c r="U251" s="6"/>
      <c r="W251" s="6" t="s">
        <v>135</v>
      </c>
      <c r="X251" s="6">
        <v>0.031066666666666073</v>
      </c>
      <c r="Y251" s="6"/>
    </row>
    <row r="252" spans="10:25" ht="12.75">
      <c r="J252">
        <v>2.3</v>
      </c>
      <c r="K252">
        <v>2.02</v>
      </c>
      <c r="O252" s="6" t="s">
        <v>136</v>
      </c>
      <c r="P252" s="6">
        <v>0</v>
      </c>
      <c r="Q252" s="6"/>
      <c r="S252" s="6" t="s">
        <v>136</v>
      </c>
      <c r="T252" s="6">
        <v>0</v>
      </c>
      <c r="U252" s="6"/>
      <c r="W252" s="6" t="s">
        <v>136</v>
      </c>
      <c r="X252" s="6">
        <v>0</v>
      </c>
      <c r="Y252" s="6"/>
    </row>
    <row r="253" spans="10:25" ht="12.75">
      <c r="J253"/>
      <c r="O253" s="6" t="s">
        <v>137</v>
      </c>
      <c r="P253" s="6">
        <v>12</v>
      </c>
      <c r="Q253" s="6"/>
      <c r="S253" s="6" t="s">
        <v>137</v>
      </c>
      <c r="T253" s="6">
        <v>11</v>
      </c>
      <c r="U253" s="6"/>
      <c r="W253" s="6" t="s">
        <v>137</v>
      </c>
      <c r="X253" s="6">
        <v>11</v>
      </c>
      <c r="Y253" s="6"/>
    </row>
    <row r="254" spans="10:25" ht="12.75">
      <c r="J254">
        <f>AVERAGE(J246:J252)</f>
        <v>2.204285714285714</v>
      </c>
      <c r="K254">
        <f>AVERAGE(K246:K252)</f>
        <v>1.92</v>
      </c>
      <c r="L254">
        <f>AVERAGE(L246:L252)</f>
        <v>2.0433333333333334</v>
      </c>
      <c r="O254" s="6" t="s">
        <v>138</v>
      </c>
      <c r="P254" s="6">
        <v>3.227923141767156</v>
      </c>
      <c r="Q254" s="6"/>
      <c r="S254" s="6" t="s">
        <v>138</v>
      </c>
      <c r="T254" s="6">
        <v>1.6525867770596814</v>
      </c>
      <c r="U254" s="6"/>
      <c r="W254" s="6" t="s">
        <v>138</v>
      </c>
      <c r="X254" s="6">
        <v>-1.2577262048390183</v>
      </c>
      <c r="Y254" s="6"/>
    </row>
    <row r="255" spans="15:25" ht="12.75">
      <c r="O255" s="6" t="s">
        <v>139</v>
      </c>
      <c r="P255" s="6">
        <v>0.0036235860655126806</v>
      </c>
      <c r="Q255" s="6"/>
      <c r="S255" s="6" t="s">
        <v>139</v>
      </c>
      <c r="T255" s="6">
        <v>0.06332122643792648</v>
      </c>
      <c r="U255" s="6"/>
      <c r="W255" s="6" t="s">
        <v>139</v>
      </c>
      <c r="X255" s="6">
        <v>0.11726779396877812</v>
      </c>
      <c r="Y255" s="6"/>
    </row>
    <row r="256" spans="15:25" ht="12.75">
      <c r="O256" s="6" t="s">
        <v>140</v>
      </c>
      <c r="P256" s="6">
        <v>1.78228674485581</v>
      </c>
      <c r="Q256" s="6"/>
      <c r="S256" s="6" t="s">
        <v>140</v>
      </c>
      <c r="T256" s="6">
        <v>1.7958836906473152</v>
      </c>
      <c r="U256" s="6"/>
      <c r="W256" s="6" t="s">
        <v>140</v>
      </c>
      <c r="X256" s="6">
        <v>1.7958836906473152</v>
      </c>
      <c r="Y256" s="6"/>
    </row>
    <row r="257" spans="15:25" ht="12.75">
      <c r="O257" s="6" t="s">
        <v>141</v>
      </c>
      <c r="P257" s="6">
        <v>0.007247172131025361</v>
      </c>
      <c r="Q257" s="6"/>
      <c r="S257" s="6" t="s">
        <v>141</v>
      </c>
      <c r="T257" s="6">
        <v>0.12664245287585296</v>
      </c>
      <c r="U257" s="6"/>
      <c r="W257" s="6" t="s">
        <v>141</v>
      </c>
      <c r="X257" s="6">
        <v>0.23453558793755624</v>
      </c>
      <c r="Y257" s="6"/>
    </row>
    <row r="258" spans="15:25" ht="13.5" thickBot="1">
      <c r="O258" s="7" t="s">
        <v>142</v>
      </c>
      <c r="P258" s="7">
        <v>2.17881279240828</v>
      </c>
      <c r="Q258" s="7"/>
      <c r="S258" s="7" t="s">
        <v>142</v>
      </c>
      <c r="T258" s="7">
        <v>2.200986273237504</v>
      </c>
      <c r="U258" s="7"/>
      <c r="W258" s="7" t="s">
        <v>142</v>
      </c>
      <c r="X258" s="7">
        <v>2.200986273237504</v>
      </c>
      <c r="Y258" s="7"/>
    </row>
  </sheetData>
  <printOptions gridLines="1"/>
  <pageMargins left="0.47" right="0.34" top="0.27" bottom="0.3" header="0.28" footer="0.28"/>
  <pageSetup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34">
      <selection activeCell="J16" sqref="J16"/>
    </sheetView>
  </sheetViews>
  <sheetFormatPr defaultColWidth="9.140625" defaultRowHeight="12.75"/>
  <cols>
    <col min="1" max="1" width="10.140625" style="0" customWidth="1"/>
    <col min="2" max="2" width="8.28125" style="0" customWidth="1"/>
    <col min="3" max="3" width="18.421875" style="0" customWidth="1"/>
    <col min="4" max="4" width="13.28125" style="0" customWidth="1"/>
    <col min="5" max="5" width="8.28125" style="9" customWidth="1"/>
    <col min="6" max="6" width="8.00390625" style="10" customWidth="1"/>
    <col min="7" max="7" width="8.7109375" style="10" customWidth="1"/>
    <col min="8" max="8" width="8.00390625" style="3" customWidth="1"/>
    <col min="9" max="9" width="8.00390625" style="9" customWidth="1"/>
    <col min="10" max="10" width="38.7109375" style="0" customWidth="1"/>
  </cols>
  <sheetData>
    <row r="1" ht="12.75">
      <c r="A1" t="s">
        <v>171</v>
      </c>
    </row>
    <row r="3" spans="1:10" ht="12.75">
      <c r="A3" t="s">
        <v>1</v>
      </c>
      <c r="B3" t="s">
        <v>172</v>
      </c>
      <c r="C3" t="s">
        <v>173</v>
      </c>
      <c r="D3" t="s">
        <v>174</v>
      </c>
      <c r="E3" s="9" t="s">
        <v>175</v>
      </c>
      <c r="F3" s="10" t="s">
        <v>176</v>
      </c>
      <c r="G3" s="10" t="s">
        <v>220</v>
      </c>
      <c r="H3" s="3" t="s">
        <v>175</v>
      </c>
      <c r="I3" s="9" t="s">
        <v>177</v>
      </c>
      <c r="J3" t="s">
        <v>178</v>
      </c>
    </row>
    <row r="4" spans="5:9" ht="12.75">
      <c r="E4" s="9" t="s">
        <v>179</v>
      </c>
      <c r="F4" s="10" t="s">
        <v>180</v>
      </c>
      <c r="H4" s="3" t="s">
        <v>96</v>
      </c>
      <c r="I4" s="9" t="s">
        <v>96</v>
      </c>
    </row>
    <row r="6" spans="1:9" ht="12.75">
      <c r="A6" t="s">
        <v>94</v>
      </c>
      <c r="B6" s="2" t="s">
        <v>66</v>
      </c>
      <c r="C6" t="s">
        <v>37</v>
      </c>
      <c r="D6" t="s">
        <v>181</v>
      </c>
      <c r="E6" s="9">
        <v>2.29</v>
      </c>
      <c r="F6" s="10">
        <v>103</v>
      </c>
      <c r="G6" s="10">
        <f aca="true" t="shared" si="0" ref="G6:G11">F6/E6</f>
        <v>44.97816593886463</v>
      </c>
      <c r="H6" s="3">
        <v>5.7</v>
      </c>
      <c r="I6" s="9">
        <f aca="true" t="shared" si="1" ref="I6:I11">E6/H6</f>
        <v>0.40175438596491225</v>
      </c>
    </row>
    <row r="7" spans="1:9" ht="12.75">
      <c r="A7" t="s">
        <v>94</v>
      </c>
      <c r="B7" s="2" t="s">
        <v>65</v>
      </c>
      <c r="C7" t="s">
        <v>19</v>
      </c>
      <c r="D7" t="s">
        <v>182</v>
      </c>
      <c r="E7" s="9">
        <v>2.17</v>
      </c>
      <c r="F7" s="10">
        <v>89</v>
      </c>
      <c r="G7" s="10">
        <f t="shared" si="0"/>
        <v>41.013824884792626</v>
      </c>
      <c r="H7" s="3">
        <v>5.3</v>
      </c>
      <c r="I7" s="9">
        <f t="shared" si="1"/>
        <v>0.40943396226415096</v>
      </c>
    </row>
    <row r="8" spans="1:9" ht="12.75">
      <c r="A8" t="s">
        <v>94</v>
      </c>
      <c r="B8" t="s">
        <v>26</v>
      </c>
      <c r="C8" t="s">
        <v>37</v>
      </c>
      <c r="D8" t="s">
        <v>181</v>
      </c>
      <c r="E8" s="9">
        <v>2.24</v>
      </c>
      <c r="F8" s="10">
        <v>107</v>
      </c>
      <c r="G8" s="10">
        <f t="shared" si="0"/>
        <v>47.76785714285714</v>
      </c>
      <c r="H8" s="3">
        <v>5.8</v>
      </c>
      <c r="I8" s="9">
        <f t="shared" si="1"/>
        <v>0.3862068965517242</v>
      </c>
    </row>
    <row r="9" spans="1:9" ht="12.75">
      <c r="A9" t="s">
        <v>94</v>
      </c>
      <c r="B9" t="s">
        <v>120</v>
      </c>
      <c r="C9" t="s">
        <v>19</v>
      </c>
      <c r="D9" t="s">
        <v>182</v>
      </c>
      <c r="E9" s="9">
        <v>2.43</v>
      </c>
      <c r="F9" s="10">
        <v>97</v>
      </c>
      <c r="G9" s="10">
        <f t="shared" si="0"/>
        <v>39.91769547325103</v>
      </c>
      <c r="H9" s="3">
        <v>5.5</v>
      </c>
      <c r="I9" s="9">
        <f t="shared" si="1"/>
        <v>0.44181818181818183</v>
      </c>
    </row>
    <row r="10" spans="1:9" ht="12.75">
      <c r="A10" t="s">
        <v>94</v>
      </c>
      <c r="B10" s="2" t="s">
        <v>64</v>
      </c>
      <c r="C10" t="s">
        <v>183</v>
      </c>
      <c r="D10" t="s">
        <v>184</v>
      </c>
      <c r="E10" s="9">
        <v>2.06</v>
      </c>
      <c r="F10" s="10">
        <v>97</v>
      </c>
      <c r="G10" s="10">
        <f t="shared" si="0"/>
        <v>47.0873786407767</v>
      </c>
      <c r="H10" s="3">
        <v>5.2</v>
      </c>
      <c r="I10" s="9">
        <f t="shared" si="1"/>
        <v>0.39615384615384613</v>
      </c>
    </row>
    <row r="11" spans="1:9" ht="12.75">
      <c r="A11" t="s">
        <v>94</v>
      </c>
      <c r="B11" s="2" t="s">
        <v>63</v>
      </c>
      <c r="C11" t="s">
        <v>14</v>
      </c>
      <c r="D11" t="s">
        <v>185</v>
      </c>
      <c r="E11" s="9">
        <v>1.94</v>
      </c>
      <c r="F11" s="10">
        <v>100</v>
      </c>
      <c r="G11" s="10">
        <f t="shared" si="0"/>
        <v>51.54639175257732</v>
      </c>
      <c r="H11" s="3">
        <v>5.5</v>
      </c>
      <c r="I11" s="9">
        <f t="shared" si="1"/>
        <v>0.3527272727272727</v>
      </c>
    </row>
    <row r="14" spans="1:9" ht="12.75">
      <c r="A14" t="s">
        <v>236</v>
      </c>
      <c r="B14" s="9">
        <f>AVERAGE(E6:E9)</f>
        <v>2.2825</v>
      </c>
      <c r="C14" s="10">
        <f>AVERAGE(F6:F9)</f>
        <v>99</v>
      </c>
      <c r="D14" t="s">
        <v>107</v>
      </c>
      <c r="E14" s="9">
        <f>AVERAGE(E6:E12)</f>
        <v>2.1883333333333335</v>
      </c>
      <c r="F14" s="10">
        <f>AVERAGE(F6:F12)</f>
        <v>98.83333333333333</v>
      </c>
      <c r="G14" s="10">
        <f>AVERAGE(G6:G12)</f>
        <v>45.38521897218658</v>
      </c>
      <c r="H14" s="3">
        <f>AVERAGE(H6:H12)</f>
        <v>5.5</v>
      </c>
      <c r="I14" s="9">
        <f>AVERAGE(I6:I12)</f>
        <v>0.3980157575800147</v>
      </c>
    </row>
    <row r="15" spans="1:9" ht="12.75">
      <c r="A15" t="s">
        <v>237</v>
      </c>
      <c r="B15" s="9">
        <f>AVERAGE(E10:E11)</f>
        <v>2</v>
      </c>
      <c r="C15" s="10">
        <f>AVERAGE(F10:F11)</f>
        <v>98.5</v>
      </c>
      <c r="D15" t="s">
        <v>144</v>
      </c>
      <c r="E15" s="9">
        <f>STDEV(E6:E12)/SQRT(COUNT(E6:E12))</f>
        <v>0.07068317417257924</v>
      </c>
      <c r="F15" s="3">
        <f>STDEV(F6:F12)/SQRT(COUNT(F6:F12))</f>
        <v>2.5088731423578445</v>
      </c>
      <c r="G15" s="3">
        <f>STDEV(G6:G12)/SQRT(COUNT(G6:G12))</f>
        <v>1.786084673899758</v>
      </c>
      <c r="H15" s="9">
        <f>STDEV(H6:H12)/SQRT(COUNT(H6:H12))</f>
        <v>0.09309493362512465</v>
      </c>
      <c r="I15" s="9">
        <f>STDEV(I6:I12)/SQRT(COUNT(I6:I12))</f>
        <v>0.011912133705807558</v>
      </c>
    </row>
    <row r="16" spans="4:9" ht="12.75">
      <c r="D16" t="s">
        <v>145</v>
      </c>
      <c r="E16" s="9">
        <f>MIN(E6:E12)</f>
        <v>1.94</v>
      </c>
      <c r="F16" s="10">
        <f>MIN(F6:F12)</f>
        <v>89</v>
      </c>
      <c r="G16" s="10">
        <f>MIN(G6:G12)</f>
        <v>39.91769547325103</v>
      </c>
      <c r="H16" s="3">
        <f>MIN(H6:H12)</f>
        <v>5.2</v>
      </c>
      <c r="I16" s="9">
        <f>MIN(I6:I12)</f>
        <v>0.3527272727272727</v>
      </c>
    </row>
    <row r="17" spans="4:9" ht="12.75">
      <c r="D17" t="s">
        <v>146</v>
      </c>
      <c r="E17" s="9">
        <f>MAX(E6:E12)</f>
        <v>2.43</v>
      </c>
      <c r="F17" s="10">
        <f>MAX(F6:F12)</f>
        <v>107</v>
      </c>
      <c r="G17" s="10">
        <f>MAX(G6:G12)</f>
        <v>51.54639175257732</v>
      </c>
      <c r="H17" s="3">
        <f>MAX(H6:H12)</f>
        <v>5.8</v>
      </c>
      <c r="I17" s="9">
        <f>MAX(I6:I12)</f>
        <v>0.44181818181818183</v>
      </c>
    </row>
    <row r="19" spans="1:9" ht="12.75">
      <c r="A19" t="s">
        <v>278</v>
      </c>
      <c r="B19" t="s">
        <v>110</v>
      </c>
      <c r="C19" t="s">
        <v>186</v>
      </c>
      <c r="D19" t="s">
        <v>187</v>
      </c>
      <c r="E19" s="9">
        <v>2.3</v>
      </c>
      <c r="F19" s="10">
        <v>73</v>
      </c>
      <c r="G19" s="10">
        <f>F19/E19</f>
        <v>31.739130434782613</v>
      </c>
      <c r="H19" s="3">
        <v>5.1</v>
      </c>
      <c r="I19" s="9">
        <f>E19/H19</f>
        <v>0.45098039215686275</v>
      </c>
    </row>
    <row r="22" spans="1:9" ht="12.75">
      <c r="A22" t="s">
        <v>2</v>
      </c>
      <c r="B22" s="2" t="s">
        <v>78</v>
      </c>
      <c r="C22" t="s">
        <v>188</v>
      </c>
      <c r="D22" t="s">
        <v>189</v>
      </c>
      <c r="E22" s="9">
        <v>1.91</v>
      </c>
      <c r="F22" s="10">
        <v>96</v>
      </c>
      <c r="G22" s="10">
        <f aca="true" t="shared" si="2" ref="G22:G28">F22/E22</f>
        <v>50.261780104712045</v>
      </c>
      <c r="H22" s="3">
        <v>5.5</v>
      </c>
      <c r="I22" s="9">
        <f aca="true" t="shared" si="3" ref="I22:I28">E22/H22</f>
        <v>0.34727272727272723</v>
      </c>
    </row>
    <row r="23" spans="1:9" ht="12.75">
      <c r="A23" t="s">
        <v>2</v>
      </c>
      <c r="B23" s="2" t="s">
        <v>79</v>
      </c>
      <c r="C23" t="s">
        <v>190</v>
      </c>
      <c r="D23" t="s">
        <v>191</v>
      </c>
      <c r="E23" s="9">
        <v>1.91</v>
      </c>
      <c r="F23" s="10">
        <v>82</v>
      </c>
      <c r="G23" s="10">
        <f t="shared" si="2"/>
        <v>42.93193717277487</v>
      </c>
      <c r="H23" s="3">
        <v>5.3</v>
      </c>
      <c r="I23" s="9">
        <f t="shared" si="3"/>
        <v>0.360377358490566</v>
      </c>
    </row>
    <row r="24" spans="1:9" ht="12.75">
      <c r="A24" t="s">
        <v>2</v>
      </c>
      <c r="B24" s="2" t="s">
        <v>84</v>
      </c>
      <c r="C24" t="s">
        <v>49</v>
      </c>
      <c r="D24" t="s">
        <v>192</v>
      </c>
      <c r="E24" s="9">
        <v>2.18</v>
      </c>
      <c r="F24" s="10">
        <v>103</v>
      </c>
      <c r="G24" s="10">
        <f t="shared" si="2"/>
        <v>47.24770642201835</v>
      </c>
      <c r="H24" s="3">
        <v>5.9</v>
      </c>
      <c r="I24" s="9">
        <f t="shared" si="3"/>
        <v>0.3694915254237288</v>
      </c>
    </row>
    <row r="25" spans="1:9" ht="12.75">
      <c r="A25" t="s">
        <v>2</v>
      </c>
      <c r="B25" s="2" t="s">
        <v>85</v>
      </c>
      <c r="C25" t="s">
        <v>50</v>
      </c>
      <c r="D25" t="s">
        <v>193</v>
      </c>
      <c r="E25" s="9">
        <v>1.83</v>
      </c>
      <c r="F25" s="10">
        <v>90</v>
      </c>
      <c r="G25" s="10">
        <f t="shared" si="2"/>
        <v>49.18032786885246</v>
      </c>
      <c r="H25" s="3">
        <v>5</v>
      </c>
      <c r="I25" s="9">
        <f t="shared" si="3"/>
        <v>0.366</v>
      </c>
    </row>
    <row r="26" spans="1:9" ht="12.75">
      <c r="A26" t="s">
        <v>2</v>
      </c>
      <c r="B26" s="2" t="s">
        <v>88</v>
      </c>
      <c r="C26" t="s">
        <v>52</v>
      </c>
      <c r="D26" t="s">
        <v>194</v>
      </c>
      <c r="E26" s="9">
        <v>1.64</v>
      </c>
      <c r="F26" s="10">
        <v>82</v>
      </c>
      <c r="G26" s="10">
        <f t="shared" si="2"/>
        <v>50</v>
      </c>
      <c r="H26" s="3">
        <v>5</v>
      </c>
      <c r="I26" s="9">
        <f t="shared" si="3"/>
        <v>0.32799999999999996</v>
      </c>
    </row>
    <row r="27" spans="1:9" ht="12.75">
      <c r="A27" t="s">
        <v>2</v>
      </c>
      <c r="B27" s="2" t="s">
        <v>45</v>
      </c>
      <c r="C27" t="s">
        <v>188</v>
      </c>
      <c r="D27" t="s">
        <v>189</v>
      </c>
      <c r="E27" s="9">
        <v>1.95</v>
      </c>
      <c r="F27" s="10">
        <v>104</v>
      </c>
      <c r="G27" s="10">
        <f t="shared" si="2"/>
        <v>53.333333333333336</v>
      </c>
      <c r="H27" s="3">
        <v>5.2</v>
      </c>
      <c r="I27" s="9">
        <f t="shared" si="3"/>
        <v>0.375</v>
      </c>
    </row>
    <row r="28" spans="1:9" ht="12.75">
      <c r="A28" t="s">
        <v>2</v>
      </c>
      <c r="B28" s="2" t="s">
        <v>83</v>
      </c>
      <c r="C28" t="s">
        <v>14</v>
      </c>
      <c r="D28" s="2" t="s">
        <v>185</v>
      </c>
      <c r="E28" s="9">
        <v>2.02</v>
      </c>
      <c r="F28" s="10">
        <v>99</v>
      </c>
      <c r="G28" s="10">
        <f t="shared" si="2"/>
        <v>49.00990099009901</v>
      </c>
      <c r="H28" s="3">
        <v>5.3</v>
      </c>
      <c r="I28" s="9">
        <f t="shared" si="3"/>
        <v>0.38113207547169814</v>
      </c>
    </row>
    <row r="29" spans="2:4" ht="12.75">
      <c r="B29" s="2"/>
      <c r="D29" s="2"/>
    </row>
    <row r="30" spans="2:9" ht="12.75">
      <c r="B30" s="2"/>
      <c r="D30" t="s">
        <v>107</v>
      </c>
      <c r="E30" s="9">
        <f>AVERAGE(E22:E28)</f>
        <v>1.92</v>
      </c>
      <c r="F30" s="10">
        <f>AVERAGE(F22:F28)</f>
        <v>93.71428571428571</v>
      </c>
      <c r="G30" s="10">
        <f>AVERAGE(G22:G28)</f>
        <v>48.852140841684296</v>
      </c>
      <c r="H30" s="3">
        <f>AVERAGE(H22:H28)</f>
        <v>5.314285714285715</v>
      </c>
      <c r="I30" s="9">
        <f>AVERAGE(I22:I28)</f>
        <v>0.3610390980941029</v>
      </c>
    </row>
    <row r="31" spans="2:9" ht="12.75">
      <c r="B31" s="2"/>
      <c r="D31" t="s">
        <v>144</v>
      </c>
      <c r="E31" s="9">
        <f>STDEV(E22:E28)/SQRT(COUNT(E22:E28))</f>
        <v>0.06271629240742302</v>
      </c>
      <c r="F31" s="3">
        <f>STDEV(F22:F28)/SQRT(COUNT(F22:F28))</f>
        <v>3.4963537858629796</v>
      </c>
      <c r="G31" s="3">
        <f>STDEV(G22:G28)/SQRT(COUNT(G22:G28))</f>
        <v>1.2065433302267283</v>
      </c>
      <c r="H31" s="9">
        <f>STDEV(H22:H28)/SQRT(COUNT(H22:H28))</f>
        <v>0.11837907518719892</v>
      </c>
      <c r="I31" s="9">
        <f>STDEV(I22:I28)/SQRT(COUNT(I22:I28))</f>
        <v>0.006859511063325907</v>
      </c>
    </row>
    <row r="32" spans="2:9" ht="12.75">
      <c r="B32" s="2"/>
      <c r="D32" t="s">
        <v>145</v>
      </c>
      <c r="E32" s="9">
        <f>MIN(E22:E28)</f>
        <v>1.64</v>
      </c>
      <c r="F32" s="10">
        <f>MIN(F22:F28)</f>
        <v>82</v>
      </c>
      <c r="G32" s="10">
        <f>MIN(G22:G28)</f>
        <v>42.93193717277487</v>
      </c>
      <c r="H32" s="3">
        <f>MIN(H22:H28)</f>
        <v>5</v>
      </c>
      <c r="I32" s="9">
        <f>MIN(I22:I28)</f>
        <v>0.32799999999999996</v>
      </c>
    </row>
    <row r="33" spans="4:9" ht="12.75">
      <c r="D33" t="s">
        <v>146</v>
      </c>
      <c r="E33" s="9">
        <f>MAX(E22:E28)</f>
        <v>2.18</v>
      </c>
      <c r="F33" s="10">
        <f>MAX(F22:F28)</f>
        <v>104</v>
      </c>
      <c r="G33" s="10">
        <f>MAX(G22:G28)</f>
        <v>53.333333333333336</v>
      </c>
      <c r="H33" s="3">
        <f>MAX(H22:H28)</f>
        <v>5.9</v>
      </c>
      <c r="I33" s="9">
        <f>MAX(I22:I28)</f>
        <v>0.38113207547169814</v>
      </c>
    </row>
    <row r="35" spans="1:7" ht="12.75">
      <c r="A35" t="s">
        <v>27</v>
      </c>
      <c r="B35" t="s">
        <v>195</v>
      </c>
      <c r="C35" t="s">
        <v>196</v>
      </c>
      <c r="D35" t="s">
        <v>197</v>
      </c>
      <c r="E35" s="9">
        <v>2.1</v>
      </c>
      <c r="F35" s="10">
        <v>89</v>
      </c>
      <c r="G35" s="10">
        <f aca="true" t="shared" si="4" ref="G35:G42">F35/E35</f>
        <v>42.38095238095238</v>
      </c>
    </row>
    <row r="36" spans="1:9" ht="12.75">
      <c r="A36" t="s">
        <v>27</v>
      </c>
      <c r="B36" t="s">
        <v>35</v>
      </c>
      <c r="C36" t="s">
        <v>198</v>
      </c>
      <c r="D36" t="s">
        <v>199</v>
      </c>
      <c r="E36" s="9">
        <v>2.14</v>
      </c>
      <c r="F36" s="10">
        <v>88</v>
      </c>
      <c r="G36" s="10">
        <f t="shared" si="4"/>
        <v>41.1214953271028</v>
      </c>
      <c r="H36" s="3">
        <v>6</v>
      </c>
      <c r="I36" s="9">
        <f aca="true" t="shared" si="5" ref="I36:I42">E36/H36</f>
        <v>0.3566666666666667</v>
      </c>
    </row>
    <row r="37" spans="1:9" ht="12.75">
      <c r="A37" t="s">
        <v>27</v>
      </c>
      <c r="B37" t="s">
        <v>40</v>
      </c>
      <c r="C37" t="s">
        <v>196</v>
      </c>
      <c r="D37" s="2" t="s">
        <v>200</v>
      </c>
      <c r="E37" s="9">
        <v>2.14</v>
      </c>
      <c r="F37" s="10">
        <v>96</v>
      </c>
      <c r="G37" s="10">
        <f t="shared" si="4"/>
        <v>44.85981308411215</v>
      </c>
      <c r="H37" s="3">
        <v>6.1</v>
      </c>
      <c r="I37" s="9">
        <f t="shared" si="5"/>
        <v>0.35081967213114756</v>
      </c>
    </row>
    <row r="38" spans="1:9" ht="12.75">
      <c r="A38" t="s">
        <v>27</v>
      </c>
      <c r="B38" s="2" t="s">
        <v>42</v>
      </c>
      <c r="C38" t="s">
        <v>41</v>
      </c>
      <c r="D38" t="s">
        <v>201</v>
      </c>
      <c r="E38" s="9">
        <v>2.24</v>
      </c>
      <c r="F38" s="10">
        <v>102</v>
      </c>
      <c r="G38" s="10">
        <f t="shared" si="4"/>
        <v>45.535714285714285</v>
      </c>
      <c r="H38" s="3">
        <v>6</v>
      </c>
      <c r="I38" s="9">
        <f t="shared" si="5"/>
        <v>0.37333333333333335</v>
      </c>
    </row>
    <row r="39" spans="1:10" ht="12.75">
      <c r="A39" t="s">
        <v>27</v>
      </c>
      <c r="B39" t="s">
        <v>202</v>
      </c>
      <c r="C39" t="s">
        <v>203</v>
      </c>
      <c r="D39" t="s">
        <v>204</v>
      </c>
      <c r="H39" s="3">
        <v>5.6</v>
      </c>
      <c r="J39" t="s">
        <v>205</v>
      </c>
    </row>
    <row r="40" spans="1:10" ht="12.75">
      <c r="A40" t="s">
        <v>27</v>
      </c>
      <c r="B40" s="2" t="s">
        <v>71</v>
      </c>
      <c r="C40" t="s">
        <v>203</v>
      </c>
      <c r="D40" t="s">
        <v>206</v>
      </c>
      <c r="H40" s="3">
        <v>5.4</v>
      </c>
      <c r="J40" t="s">
        <v>207</v>
      </c>
    </row>
    <row r="41" spans="1:9" ht="12.75">
      <c r="A41" t="s">
        <v>27</v>
      </c>
      <c r="B41" s="2" t="s">
        <v>75</v>
      </c>
      <c r="C41" t="s">
        <v>47</v>
      </c>
      <c r="D41" t="s">
        <v>208</v>
      </c>
      <c r="E41" s="9">
        <v>1.73</v>
      </c>
      <c r="F41" s="10">
        <v>92</v>
      </c>
      <c r="G41" s="10">
        <f t="shared" si="4"/>
        <v>53.179190751445084</v>
      </c>
      <c r="H41" s="3">
        <v>5.2</v>
      </c>
      <c r="I41" s="9">
        <f t="shared" si="5"/>
        <v>0.3326923076923077</v>
      </c>
    </row>
    <row r="42" spans="1:9" ht="12.75">
      <c r="A42" t="s">
        <v>27</v>
      </c>
      <c r="B42" s="2" t="s">
        <v>70</v>
      </c>
      <c r="C42" t="s">
        <v>209</v>
      </c>
      <c r="D42" t="s">
        <v>210</v>
      </c>
      <c r="E42" s="9">
        <v>1.91</v>
      </c>
      <c r="F42" s="10">
        <v>84</v>
      </c>
      <c r="G42" s="10">
        <f t="shared" si="4"/>
        <v>43.97905759162304</v>
      </c>
      <c r="H42" s="3">
        <v>5.8</v>
      </c>
      <c r="I42" s="9">
        <f t="shared" si="5"/>
        <v>0.3293103448275862</v>
      </c>
    </row>
    <row r="43" ht="12.75">
      <c r="B43" s="2"/>
    </row>
    <row r="44" spans="2:9" ht="12.75">
      <c r="B44" s="2"/>
      <c r="D44" t="s">
        <v>107</v>
      </c>
      <c r="E44" s="9">
        <f>AVERAGE(E35:E42)</f>
        <v>2.0433333333333334</v>
      </c>
      <c r="F44" s="10">
        <f>AVERAGE(F35:F42)</f>
        <v>91.83333333333333</v>
      </c>
      <c r="G44" s="10">
        <f>AVERAGE(G35:G42)</f>
        <v>45.17603723682495</v>
      </c>
      <c r="H44" s="3">
        <f>AVERAGE(H35:H42)</f>
        <v>5.728571428571429</v>
      </c>
      <c r="I44" s="9">
        <f>AVERAGE(I35:I42)</f>
        <v>0.3485644649302083</v>
      </c>
    </row>
    <row r="45" spans="2:9" ht="12.75">
      <c r="B45" s="2"/>
      <c r="D45" t="s">
        <v>144</v>
      </c>
      <c r="E45" s="9">
        <f>STDEV(E35:E42)/SQRT(COUNT(E35:E42))</f>
        <v>0.07671013260609157</v>
      </c>
      <c r="F45" s="3">
        <f>STDEV(F35:F42)/SQRT(COUNT(F35:F42))</f>
        <v>2.613001679635484</v>
      </c>
      <c r="G45" s="3">
        <f>STDEV(G35:G42)/SQRT(COUNT(G35:G42))</f>
        <v>1.7317082240097013</v>
      </c>
      <c r="H45" s="9">
        <f>STDEV(H35:H42)/SQRT(COUNT(H35:H42))</f>
        <v>0.12857142857142312</v>
      </c>
      <c r="I45" s="9">
        <f>STDEV(I35:I42)/SQRT(COUNT(I35:I42))</f>
        <v>0.008083548078596547</v>
      </c>
    </row>
    <row r="46" spans="2:9" ht="12.75">
      <c r="B46" s="2"/>
      <c r="D46" t="s">
        <v>145</v>
      </c>
      <c r="E46" s="9">
        <f>MIN(E35:E42)</f>
        <v>1.73</v>
      </c>
      <c r="F46" s="10">
        <f>MIN(F35:F42)</f>
        <v>84</v>
      </c>
      <c r="G46" s="10">
        <f>MIN(G35:G42)</f>
        <v>41.1214953271028</v>
      </c>
      <c r="H46" s="3">
        <f>MIN(H35:H42)</f>
        <v>5.2</v>
      </c>
      <c r="I46" s="9">
        <f>MIN(I35:I42)</f>
        <v>0.3293103448275862</v>
      </c>
    </row>
    <row r="47" spans="4:9" ht="12.75">
      <c r="D47" t="s">
        <v>146</v>
      </c>
      <c r="E47" s="9">
        <f>MAX(E35:E42)</f>
        <v>2.24</v>
      </c>
      <c r="F47" s="10">
        <f>MAX(F35:F42)</f>
        <v>102</v>
      </c>
      <c r="G47" s="10">
        <f>MAX(G35:G42)</f>
        <v>53.179190751445084</v>
      </c>
      <c r="H47" s="3">
        <f>MAX(H35:H42)</f>
        <v>6.1</v>
      </c>
      <c r="I47" s="9">
        <f>MAX(I35:I42)</f>
        <v>0.37333333333333335</v>
      </c>
    </row>
  </sheetData>
  <printOptions gridLines="1"/>
  <pageMargins left="0.3" right="0.46" top="0.35" bottom="0.5" header="0.32" footer="0.5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1"/>
  <sheetViews>
    <sheetView tabSelected="1" workbookViewId="0" topLeftCell="A4">
      <selection activeCell="I27" sqref="I27"/>
    </sheetView>
  </sheetViews>
  <sheetFormatPr defaultColWidth="9.140625" defaultRowHeight="12.75"/>
  <cols>
    <col min="1" max="1" width="16.28125" style="0" customWidth="1"/>
    <col min="2" max="2" width="12.7109375" style="3" customWidth="1"/>
    <col min="3" max="3" width="15.7109375" style="3" customWidth="1"/>
    <col min="4" max="4" width="16.00390625" style="3" customWidth="1"/>
  </cols>
  <sheetData>
    <row r="1" spans="2:3" ht="12.75">
      <c r="B1" s="3" t="s">
        <v>215</v>
      </c>
      <c r="C1" s="3" t="s">
        <v>216</v>
      </c>
    </row>
    <row r="3" spans="1:3" ht="12.75">
      <c r="A3" t="s">
        <v>213</v>
      </c>
      <c r="B3" s="3">
        <v>5.9</v>
      </c>
      <c r="C3" s="3">
        <v>10.2</v>
      </c>
    </row>
    <row r="5" spans="1:3" ht="12.75">
      <c r="A5" t="s">
        <v>214</v>
      </c>
      <c r="B5" s="3">
        <v>5.9</v>
      </c>
      <c r="C5" s="3">
        <v>10.9</v>
      </c>
    </row>
    <row r="6" spans="2:3" ht="12.75">
      <c r="B6" s="3">
        <v>6.2</v>
      </c>
      <c r="C6" s="3">
        <v>10.2</v>
      </c>
    </row>
    <row r="7" spans="1:3" ht="12.75">
      <c r="A7" t="s">
        <v>121</v>
      </c>
      <c r="B7" s="3">
        <v>6</v>
      </c>
      <c r="C7" s="3">
        <v>10.2</v>
      </c>
    </row>
    <row r="8" spans="1:3" ht="12.75">
      <c r="A8" t="s">
        <v>121</v>
      </c>
      <c r="B8" s="3">
        <v>6.2</v>
      </c>
      <c r="C8" s="3">
        <v>9.8</v>
      </c>
    </row>
    <row r="9" spans="1:3" ht="12.75">
      <c r="A9" t="s">
        <v>121</v>
      </c>
      <c r="B9" s="3">
        <v>6.4</v>
      </c>
      <c r="C9" s="3">
        <v>10.1</v>
      </c>
    </row>
    <row r="10" spans="1:3" ht="12.75">
      <c r="A10" t="s">
        <v>121</v>
      </c>
      <c r="B10" s="3">
        <v>6</v>
      </c>
      <c r="C10" s="3">
        <v>9.7</v>
      </c>
    </row>
    <row r="11" spans="1:3" ht="12.75">
      <c r="A11" t="s">
        <v>121</v>
      </c>
      <c r="B11" s="3">
        <v>5.8</v>
      </c>
      <c r="C11" s="3">
        <v>9.9</v>
      </c>
    </row>
    <row r="12" spans="2:3" ht="12.75">
      <c r="B12" s="5" t="s">
        <v>275</v>
      </c>
      <c r="C12" s="3">
        <f>AVERAGE(C5:C11)</f>
        <v>10.114285714285716</v>
      </c>
    </row>
    <row r="13" spans="2:3" ht="12.75">
      <c r="B13" s="5" t="s">
        <v>276</v>
      </c>
      <c r="C13" s="9">
        <f>STDEV(C5:C11)/SQRT(COUNT(C5:C11))</f>
        <v>0.15028317941008132</v>
      </c>
    </row>
    <row r="15" ht="12.75">
      <c r="A15" t="s">
        <v>27</v>
      </c>
    </row>
    <row r="16" spans="1:3" ht="12.75">
      <c r="A16" s="13" t="s">
        <v>34</v>
      </c>
      <c r="B16" s="3">
        <v>5.5</v>
      </c>
      <c r="C16" s="3">
        <v>10</v>
      </c>
    </row>
    <row r="17" spans="1:3" ht="12.75">
      <c r="A17" s="13" t="s">
        <v>28</v>
      </c>
      <c r="B17" s="3">
        <v>5.8</v>
      </c>
      <c r="C17" s="3">
        <v>10</v>
      </c>
    </row>
    <row r="18" spans="1:3" ht="12.75">
      <c r="A18" s="13" t="s">
        <v>28</v>
      </c>
      <c r="B18" s="3">
        <v>5.4</v>
      </c>
      <c r="C18" s="3">
        <v>9.3</v>
      </c>
    </row>
    <row r="19" spans="1:3" ht="12.75">
      <c r="A19" s="13" t="s">
        <v>28</v>
      </c>
      <c r="B19" s="3">
        <v>5.7</v>
      </c>
      <c r="C19" s="3">
        <v>9.8</v>
      </c>
    </row>
    <row r="20" spans="1:3" ht="12.75">
      <c r="A20" s="13" t="s">
        <v>28</v>
      </c>
      <c r="B20" s="3">
        <v>6.5</v>
      </c>
      <c r="C20" s="3">
        <v>9.6</v>
      </c>
    </row>
    <row r="21" spans="1:3" ht="12.75">
      <c r="A21" s="13" t="s">
        <v>264</v>
      </c>
      <c r="B21" s="3">
        <v>6.7</v>
      </c>
      <c r="C21" s="3">
        <v>11.5</v>
      </c>
    </row>
    <row r="22" spans="1:3" ht="12.75">
      <c r="A22" s="13" t="s">
        <v>264</v>
      </c>
      <c r="B22" s="3">
        <v>6.4</v>
      </c>
      <c r="C22" s="5">
        <v>11.2</v>
      </c>
    </row>
    <row r="23" spans="1:3" ht="12.75">
      <c r="A23" s="13" t="s">
        <v>264</v>
      </c>
      <c r="B23" s="3">
        <v>6.6</v>
      </c>
      <c r="C23" s="3">
        <v>12.4</v>
      </c>
    </row>
    <row r="24" spans="1:3" ht="12.75">
      <c r="A24" s="13" t="s">
        <v>264</v>
      </c>
      <c r="B24" s="3">
        <v>6.7</v>
      </c>
      <c r="C24" s="3">
        <v>11.9</v>
      </c>
    </row>
    <row r="25" spans="2:3" ht="12.75">
      <c r="B25" s="5" t="s">
        <v>217</v>
      </c>
      <c r="C25" s="3">
        <f>AVERAGE(C16:C24)</f>
        <v>10.633333333333335</v>
      </c>
    </row>
    <row r="26" spans="2:3" ht="12.75">
      <c r="B26" s="5" t="s">
        <v>276</v>
      </c>
      <c r="C26" s="9">
        <f>STDEV(C16:C24)/SQRT(COUNT(C16:C24))</f>
        <v>0.3752776749732502</v>
      </c>
    </row>
    <row r="29" spans="1:3" ht="12.75">
      <c r="A29" t="s">
        <v>2</v>
      </c>
      <c r="B29" s="3">
        <v>6.1</v>
      </c>
      <c r="C29" s="3">
        <v>11</v>
      </c>
    </row>
    <row r="30" spans="2:3" ht="12.75">
      <c r="B30" s="3">
        <v>6.2</v>
      </c>
      <c r="C30" s="3">
        <v>9.7</v>
      </c>
    </row>
    <row r="31" spans="2:3" ht="12.75">
      <c r="B31" s="3">
        <v>5.8</v>
      </c>
      <c r="C31" s="3">
        <v>9.3</v>
      </c>
    </row>
    <row r="32" spans="2:3" ht="12.75">
      <c r="B32" s="3">
        <v>6</v>
      </c>
      <c r="C32" s="3">
        <v>9.8</v>
      </c>
    </row>
    <row r="33" spans="2:3" ht="12.75">
      <c r="B33" s="3">
        <v>6.2</v>
      </c>
      <c r="C33" s="3">
        <v>9.7</v>
      </c>
    </row>
    <row r="34" spans="2:3" ht="12.75">
      <c r="B34" s="3">
        <v>6.1</v>
      </c>
      <c r="C34" s="3">
        <v>10.7</v>
      </c>
    </row>
    <row r="35" spans="1:3" ht="12.75">
      <c r="A35" t="s">
        <v>121</v>
      </c>
      <c r="B35" s="3">
        <v>6.1</v>
      </c>
      <c r="C35">
        <v>10.3</v>
      </c>
    </row>
    <row r="36" spans="1:3" ht="12.75">
      <c r="A36" t="s">
        <v>121</v>
      </c>
      <c r="B36" s="3">
        <v>5.8</v>
      </c>
      <c r="C36">
        <v>9.7</v>
      </c>
    </row>
    <row r="37" spans="1:3" ht="12.75">
      <c r="A37" t="s">
        <v>121</v>
      </c>
      <c r="B37" s="3">
        <v>6.4</v>
      </c>
      <c r="C37">
        <v>9.5</v>
      </c>
    </row>
    <row r="38" spans="1:3" ht="12.75">
      <c r="A38" t="s">
        <v>121</v>
      </c>
      <c r="B38" s="3">
        <v>6</v>
      </c>
      <c r="C38">
        <v>9.6</v>
      </c>
    </row>
    <row r="39" spans="1:3" ht="12.75">
      <c r="A39" t="s">
        <v>121</v>
      </c>
      <c r="B39" s="3">
        <v>6.1</v>
      </c>
      <c r="C39">
        <v>9.8</v>
      </c>
    </row>
    <row r="40" spans="2:3" ht="12.75">
      <c r="B40" s="5" t="s">
        <v>217</v>
      </c>
      <c r="C40" s="3">
        <f>AVERAGE(C29:C39)</f>
        <v>9.918181818181818</v>
      </c>
    </row>
    <row r="41" spans="2:3" ht="12.75">
      <c r="B41" s="5" t="s">
        <v>276</v>
      </c>
      <c r="C41" s="9">
        <f>STDEV(C29:C39)/SQRT(COUNT(C29:C39))</f>
        <v>0.15829671897948286</v>
      </c>
    </row>
  </sheetData>
  <printOptions gridLines="1"/>
  <pageMargins left="0.75" right="0.75" top="1" bottom="1" header="0.5" footer="0.5"/>
  <pageSetup horizontalDpi="600" verticalDpi="600" orientation="portrait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J Walker</dc:creator>
  <cp:keywords/>
  <dc:description/>
  <cp:lastModifiedBy>Thomas J Walker</cp:lastModifiedBy>
  <cp:lastPrinted>2002-08-20T21:01:22Z</cp:lastPrinted>
  <dcterms:created xsi:type="dcterms:W3CDTF">2001-04-04T15:05:08Z</dcterms:created>
  <dcterms:modified xsi:type="dcterms:W3CDTF">2002-07-21T22:39:26Z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