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7260" firstSheet="1" activeTab="1"/>
  </bookViews>
  <sheets>
    <sheet name="LTFLsum" sheetId="1" r:id="rId1"/>
    <sheet name="LTFL00" sheetId="2" r:id="rId2"/>
    <sheet name="LTFL99" sheetId="3" r:id="rId3"/>
    <sheet name="LTFL96" sheetId="4" r:id="rId4"/>
    <sheet name="LTFL95" sheetId="5" r:id="rId5"/>
    <sheet name="LTFL94" sheetId="6" r:id="rId6"/>
    <sheet name="LTFL93" sheetId="7" r:id="rId7"/>
    <sheet name="LTFL92" sheetId="8" r:id="rId8"/>
    <sheet name="LTFL91" sheetId="9" r:id="rId9"/>
    <sheet name="LTFL90" sheetId="10" r:id="rId10"/>
    <sheet name="LTFL89" sheetId="11" r:id="rId11"/>
    <sheet name="LTFL88" sheetId="12" r:id="rId12"/>
    <sheet name="LTFL87" sheetId="13" r:id="rId13"/>
    <sheet name="LTFL86" sheetId="14" r:id="rId14"/>
    <sheet name="LTFL85" sheetId="15" r:id="rId15"/>
    <sheet name="LTFL84" sheetId="16" r:id="rId16"/>
    <sheet name="LTFLfrm" sheetId="17" r:id="rId17"/>
  </sheets>
  <definedNames>
    <definedName name="\a">#REF!</definedName>
    <definedName name="\g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z">#REF!</definedName>
    <definedName name="_Fill" localSheetId="1" hidden="1">'LTFL00'!$A$4:$A$101</definedName>
    <definedName name="_Fill" localSheetId="15" hidden="1">'LTFL84'!$A$4:$A$101</definedName>
    <definedName name="_Fill" localSheetId="14" hidden="1">'LTFL85'!$A$4:$A$101</definedName>
    <definedName name="_Fill" localSheetId="13" hidden="1">'LTFL86'!$A$4:$A$101</definedName>
    <definedName name="_Fill" localSheetId="12" hidden="1">'LTFL87'!$A$4:$A$101</definedName>
    <definedName name="_Fill" localSheetId="11" hidden="1">'LTFL88'!$A$4:$A$101</definedName>
    <definedName name="_Fill" localSheetId="10" hidden="1">'LTFL89'!$A$4:$A$101</definedName>
    <definedName name="_Fill" localSheetId="9" hidden="1">'LTFL90'!$A$4:$A$101</definedName>
    <definedName name="_Fill" localSheetId="8" hidden="1">'LTFL91'!$A$4:$A$101</definedName>
    <definedName name="_Fill" localSheetId="7" hidden="1">'LTFL92'!$A$4:$A$101</definedName>
    <definedName name="_Fill" localSheetId="6" hidden="1">'LTFL93'!$A$4:$A$101</definedName>
    <definedName name="_Fill" localSheetId="5" hidden="1">'LTFL94'!$A$4:$A$101</definedName>
    <definedName name="_Fill" localSheetId="4" hidden="1">'LTFL95'!$A$4:$A$101</definedName>
    <definedName name="_Fill" localSheetId="3" hidden="1">'LTFL96'!$A$4:$A$101</definedName>
    <definedName name="_Fill" localSheetId="2" hidden="1">'LTFL99'!$A$4:$A$101</definedName>
    <definedName name="_Fill" localSheetId="16" hidden="1">'LTFLfrm'!$A$4:$A$101</definedName>
    <definedName name="_Fill" localSheetId="0" hidden="1">'LTFLsum'!$A$4:$A$101</definedName>
    <definedName name="_Fill" hidden="1">#REF!</definedName>
    <definedName name="_Regression_Int" localSheetId="1" hidden="1">1</definedName>
    <definedName name="_Regression_Int" localSheetId="15" hidden="1">1</definedName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6" hidden="1">1</definedName>
    <definedName name="_Regression_Int" localSheetId="0" hidden="1">1</definedName>
    <definedName name="summary" localSheetId="1">'LTFL00'!$T$1:$AF$22</definedName>
    <definedName name="summary" localSheetId="15">'LTFL84'!$T$1:$AF$22</definedName>
    <definedName name="summary" localSheetId="14">'LTFL85'!$T$1:$AF$22</definedName>
    <definedName name="summary" localSheetId="13">'LTFL86'!$T$1:$AF$22</definedName>
    <definedName name="summary" localSheetId="12">'LTFL87'!$T$1:$AF$22</definedName>
    <definedName name="summary" localSheetId="11">'LTFL88'!$T$1:$AF$22</definedName>
    <definedName name="summary" localSheetId="10">'LTFL89'!$T$1:$AF$22</definedName>
    <definedName name="summary" localSheetId="9">'LTFL90'!$T$1:$AF$22</definedName>
    <definedName name="summary" localSheetId="8">'LTFL91'!$T$1:$AF$22</definedName>
    <definedName name="summary" localSheetId="7">'LTFL92'!$T$1:$AF$22</definedName>
    <definedName name="summary" localSheetId="6">'LTFL93'!$T$1:$AF$22</definedName>
    <definedName name="summary" localSheetId="5">'LTFL94'!$T$1:$AF$22</definedName>
    <definedName name="summary" localSheetId="4">'LTFL95'!$T$1:$AF$22</definedName>
    <definedName name="summary" localSheetId="3">'LTFL96'!$T$1:$AF$22</definedName>
    <definedName name="summary" localSheetId="2">'LTFL99'!$T$1:$AF$22</definedName>
    <definedName name="summary" localSheetId="0">'LTFLsum'!$T$1:$AF$22</definedName>
    <definedName name="summary">'LTFLfrm'!$T$1:$AF$22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<sst xmlns="http://schemas.openxmlformats.org/spreadsheetml/2006/main" count="1380" uniqueCount="85">
  <si>
    <t>Long-tailed Skipper</t>
  </si>
  <si>
    <t>Fall 1984-96</t>
  </si>
  <si>
    <t>SUMMARY:</t>
  </si>
  <si>
    <t>Date</t>
  </si>
  <si>
    <t>#3</t>
  </si>
  <si>
    <t>#5</t>
  </si>
  <si>
    <t xml:space="preserve">  #3*</t>
  </si>
  <si>
    <t xml:space="preserve"> #3*</t>
  </si>
  <si>
    <t xml:space="preserve">   #3*</t>
  </si>
  <si>
    <t xml:space="preserve"> Sum</t>
  </si>
  <si>
    <t>Total caught</t>
  </si>
  <si>
    <t xml:space="preserve">   Week</t>
  </si>
  <si>
    <t xml:space="preserve"> Trap #3</t>
  </si>
  <si>
    <t xml:space="preserve"> Total</t>
  </si>
  <si>
    <t xml:space="preserve">  %</t>
  </si>
  <si>
    <t>Net no. in #3 trap adj</t>
  </si>
  <si>
    <t xml:space="preserve">      % migration</t>
  </si>
  <si>
    <t xml:space="preserve">              % flying south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</si>
  <si>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</si>
  <si>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</si>
  <si>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</si>
  <si>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</si>
  <si>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</si>
  <si>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</si>
  <si>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</si>
  <si>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</si>
  <si>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</si>
  <si>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</si>
  <si>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</si>
  <si>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southward</t>
  </si>
  <si>
    <t xml:space="preserve"> (center)</t>
  </si>
  <si>
    <t>(adjusted)</t>
  </si>
  <si>
    <t xml:space="preserve"> catch</t>
  </si>
  <si>
    <t>Min</t>
  </si>
  <si>
    <t>Max</t>
  </si>
  <si>
    <t>Mean</t>
  </si>
  <si>
    <t>Count</t>
  </si>
  <si>
    <t>30Aug</t>
  </si>
  <si>
    <t>Sum southward #3+#5</t>
  </si>
  <si>
    <t>06Sep</t>
  </si>
  <si>
    <t>Sum northward #3+#5</t>
  </si>
  <si>
    <t>13Sep</t>
  </si>
  <si>
    <t>% southward #3+#5</t>
  </si>
  <si>
    <t>20Sep</t>
  </si>
  <si>
    <t>27Sep</t>
  </si>
  <si>
    <t>% east ((ne/ne+nw)*100)</t>
  </si>
  <si>
    <t>04Oct</t>
  </si>
  <si>
    <t>11Oct</t>
  </si>
  <si>
    <t xml:space="preserve"> 3Sep</t>
  </si>
  <si>
    <t>18Oct</t>
  </si>
  <si>
    <t>#3 + #5</t>
  </si>
  <si>
    <t>25Oct</t>
  </si>
  <si>
    <t>01Nov</t>
  </si>
  <si>
    <t>08Nov</t>
  </si>
  <si>
    <t>15Nov</t>
  </si>
  <si>
    <t>22Nov</t>
  </si>
  <si>
    <t>29Nov</t>
  </si>
  <si>
    <t>SUM</t>
  </si>
  <si>
    <t>mean</t>
  </si>
  <si>
    <t>median=</t>
  </si>
  <si>
    <t>17Sep</t>
  </si>
  <si>
    <t xml:space="preserve"> 1Oct</t>
  </si>
  <si>
    <t>15Oct</t>
  </si>
  <si>
    <t>29Oct</t>
  </si>
  <si>
    <t>12Nov</t>
  </si>
  <si>
    <t>26Nov</t>
  </si>
  <si>
    <t>Fall 1996</t>
  </si>
  <si>
    <t>Fall 1995</t>
  </si>
  <si>
    <t>Fall 1994</t>
  </si>
  <si>
    <t>Fall 1993</t>
  </si>
  <si>
    <t>Fall 1992</t>
  </si>
  <si>
    <t>Fall 1991</t>
  </si>
  <si>
    <t>Fall 1990</t>
  </si>
  <si>
    <t>Fall 1989</t>
  </si>
  <si>
    <t xml:space="preserve"> </t>
  </si>
  <si>
    <t>Fall 1988</t>
  </si>
  <si>
    <t>Fall 1987</t>
  </si>
  <si>
    <t>Fall 1986</t>
  </si>
  <si>
    <t>Fall 1985</t>
  </si>
  <si>
    <t>Fall 1984</t>
  </si>
  <si>
    <t>Fall 19</t>
  </si>
  <si>
    <t>Fall 1999</t>
  </si>
  <si>
    <t>#3 years</t>
  </si>
  <si>
    <t>Mean annual  catch</t>
  </si>
  <si>
    <t>Fall 2000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</si>
</sst>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_)"/>
    <numFmt numFmtId="167" formatCode="0_)"/>
    <numFmt numFmtId="168" formatCode="0.00_)"/>
    <numFmt numFmtId="169" formatCode="dd\-mmm_)"/>
    <numFmt numFmtId="170" formatCode="0.0"/>
  </numFmts>
  <fonts count="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0"/>
      <name val="Courier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9" fontId="4" fillId="0" borderId="0" applyFont="0" applyFill="0" applyBorder="0" applyAlignment="0" applyProtection="0"/>
  </cellStyleXfs>
  <cellXfs count="28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right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" fontId="4" fillId="0" borderId="0" xfId="0" applyNumberFormat="1" applyFont="1" applyAlignment="1">
      <alignment/>
    </xf>
    <xf numFmtId="16" fontId="4" fillId="0" borderId="0" xfId="0" applyNumberFormat="1" applyFont="1" applyAlignment="1" applyProtection="1">
      <alignment/>
      <protection/>
    </xf>
    <xf numFmtId="164" fontId="4" fillId="0" borderId="0" xfId="19" applyFont="1">
      <alignment/>
      <protection/>
    </xf>
    <xf numFmtId="164" fontId="8" fillId="0" borderId="0" xfId="0" applyFont="1" applyAlignment="1">
      <alignment/>
    </xf>
    <xf numFmtId="164" fontId="8" fillId="0" borderId="0" xfId="0" applyFont="1" applyAlignment="1" applyProtection="1">
      <alignment/>
      <protection/>
    </xf>
    <xf numFmtId="164" fontId="4" fillId="0" borderId="0" xfId="19" applyFont="1" applyProtection="1">
      <alignment/>
      <protection/>
    </xf>
    <xf numFmtId="164" fontId="4" fillId="0" borderId="0" xfId="23" applyFont="1">
      <alignment/>
      <protection/>
    </xf>
    <xf numFmtId="164" fontId="4" fillId="0" borderId="0" xfId="23" applyFont="1" applyProtection="1">
      <alignment/>
      <protection/>
    </xf>
    <xf numFmtId="164" fontId="4" fillId="0" borderId="0" xfId="22" applyFont="1">
      <alignment/>
      <protection/>
    </xf>
    <xf numFmtId="164" fontId="4" fillId="0" borderId="0" xfId="22" applyFont="1" applyProtection="1">
      <alignment/>
      <protection/>
    </xf>
    <xf numFmtId="164" fontId="4" fillId="0" borderId="0" xfId="21" applyFont="1">
      <alignment/>
      <protection/>
    </xf>
    <xf numFmtId="164" fontId="4" fillId="0" borderId="0" xfId="21" applyFont="1" applyProtection="1">
      <alignment/>
      <protection/>
    </xf>
    <xf numFmtId="164" fontId="4" fillId="0" borderId="0" xfId="20" applyFont="1">
      <alignment/>
      <protection/>
    </xf>
    <xf numFmtId="164" fontId="4" fillId="0" borderId="0" xfId="20" applyFont="1" applyProtection="1">
      <alignment/>
      <protection/>
    </xf>
    <xf numFmtId="170" fontId="4" fillId="0" borderId="0" xfId="0" applyNumberFormat="1" applyFon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LTFALL84" xfId="19"/>
    <cellStyle name="Normal_LTFALL85" xfId="20"/>
    <cellStyle name="Normal_LTFALL86" xfId="21"/>
    <cellStyle name="Normal_LTFALL87" xfId="22"/>
    <cellStyle name="Normal_LTFALL88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22"/>
          <c:w val="0.9385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LTFLsum!$W$4:$W$17</c:f>
              <c:strCache/>
            </c:strRef>
          </c:cat>
          <c:val>
            <c:numRef>
              <c:f>LTFLsum!$AA$4:$AA$17</c:f>
              <c:numCache/>
            </c:numRef>
          </c:val>
        </c:ser>
        <c:gapWidth val="0"/>
        <c:axId val="14062532"/>
        <c:axId val="59453925"/>
      </c:barChart>
      <c:catAx>
        <c:axId val="14062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453925"/>
        <c:crosses val="autoZero"/>
        <c:auto val="0"/>
        <c:lblOffset val="100"/>
        <c:noMultiLvlLbl val="0"/>
      </c:catAx>
      <c:valAx>
        <c:axId val="59453925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406253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LTFL96!$X$4:$X$17</c:f>
              <c:strCache/>
            </c:strRef>
          </c:cat>
          <c:val>
            <c:numRef>
              <c:f>LTFL96!$AC$4:$AC$17</c:f>
              <c:numCache/>
            </c:numRef>
          </c:val>
        </c:ser>
        <c:gapWidth val="0"/>
        <c:axId val="15627230"/>
        <c:axId val="6427343"/>
      </c:barChart>
      <c:catAx>
        <c:axId val="15627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427343"/>
        <c:crosses val="autoZero"/>
        <c:auto val="0"/>
        <c:lblOffset val="100"/>
        <c:noMultiLvlLbl val="0"/>
      </c:catAx>
      <c:valAx>
        <c:axId val="6427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62723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LTFL95!$X$4:$X$17</c:f>
              <c:strCache/>
            </c:strRef>
          </c:cat>
          <c:val>
            <c:numRef>
              <c:f>LTFL95!$AA$4:$AA$17</c:f>
              <c:numCache/>
            </c:numRef>
          </c:val>
        </c:ser>
        <c:gapWidth val="0"/>
        <c:axId val="57846088"/>
        <c:axId val="50852745"/>
      </c:barChart>
      <c:catAx>
        <c:axId val="578460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852745"/>
        <c:crosses val="autoZero"/>
        <c:auto val="0"/>
        <c:lblOffset val="100"/>
        <c:noMultiLvlLbl val="0"/>
      </c:catAx>
      <c:valAx>
        <c:axId val="50852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846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LTFL95!$X$4:$X$17</c:f>
              <c:strCache/>
            </c:strRef>
          </c:cat>
          <c:val>
            <c:numRef>
              <c:f>LTFL95!$AC$4:$AC$17</c:f>
              <c:numCache/>
            </c:numRef>
          </c:val>
        </c:ser>
        <c:gapWidth val="0"/>
        <c:axId val="55021522"/>
        <c:axId val="25431651"/>
      </c:barChart>
      <c:catAx>
        <c:axId val="55021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5431651"/>
        <c:crosses val="autoZero"/>
        <c:auto val="0"/>
        <c:lblOffset val="100"/>
        <c:noMultiLvlLbl val="0"/>
      </c:catAx>
      <c:valAx>
        <c:axId val="25431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02152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LTFL94!$X$4:$X$17</c:f>
              <c:strCache/>
            </c:strRef>
          </c:cat>
          <c:val>
            <c:numRef>
              <c:f>LTFL94!$AA$4:$AA$17</c:f>
              <c:numCache/>
            </c:numRef>
          </c:val>
        </c:ser>
        <c:gapWidth val="0"/>
        <c:axId val="27558268"/>
        <c:axId val="46697821"/>
      </c:barChart>
      <c:catAx>
        <c:axId val="275582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697821"/>
        <c:crosses val="autoZero"/>
        <c:auto val="0"/>
        <c:lblOffset val="100"/>
        <c:noMultiLvlLbl val="0"/>
      </c:catAx>
      <c:valAx>
        <c:axId val="46697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558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LTFL94!$X$4:$X$17</c:f>
              <c:strCache/>
            </c:strRef>
          </c:cat>
          <c:val>
            <c:numRef>
              <c:f>LTFL94!$AC$4:$AC$17</c:f>
              <c:numCache/>
            </c:numRef>
          </c:val>
        </c:ser>
        <c:gapWidth val="0"/>
        <c:axId val="17627206"/>
        <c:axId val="24427127"/>
      </c:barChart>
      <c:catAx>
        <c:axId val="17627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4427127"/>
        <c:crosses val="autoZero"/>
        <c:auto val="0"/>
        <c:lblOffset val="100"/>
        <c:noMultiLvlLbl val="0"/>
      </c:catAx>
      <c:valAx>
        <c:axId val="24427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62720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LTFL93!$X$4:$X$17</c:f>
              <c:strCache/>
            </c:strRef>
          </c:cat>
          <c:val>
            <c:numRef>
              <c:f>LTFL93!$AA$4:$AA$17</c:f>
              <c:numCache/>
            </c:numRef>
          </c:val>
        </c:ser>
        <c:gapWidth val="0"/>
        <c:axId val="18517552"/>
        <c:axId val="32440241"/>
      </c:barChart>
      <c:catAx>
        <c:axId val="18517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440241"/>
        <c:crosses val="autoZero"/>
        <c:auto val="0"/>
        <c:lblOffset val="100"/>
        <c:noMultiLvlLbl val="0"/>
      </c:catAx>
      <c:valAx>
        <c:axId val="32440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517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LTFL93!$X$4:$X$17</c:f>
              <c:strCache/>
            </c:strRef>
          </c:cat>
          <c:val>
            <c:numRef>
              <c:f>LTFL93!$AC$4:$AC$17</c:f>
              <c:numCache/>
            </c:numRef>
          </c:val>
        </c:ser>
        <c:gapWidth val="0"/>
        <c:axId val="23526714"/>
        <c:axId val="10413835"/>
      </c:barChart>
      <c:catAx>
        <c:axId val="23526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0413835"/>
        <c:crosses val="autoZero"/>
        <c:auto val="0"/>
        <c:lblOffset val="100"/>
        <c:noMultiLvlLbl val="0"/>
      </c:catAx>
      <c:valAx>
        <c:axId val="10413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52671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"/>
          <c:w val="0.9302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LTFL92!$X$4:$X$17</c:f>
              <c:strCache/>
            </c:strRef>
          </c:cat>
          <c:val>
            <c:numRef>
              <c:f>LTFL92!$AA$4:$AA$17</c:f>
              <c:numCache/>
            </c:numRef>
          </c:val>
        </c:ser>
        <c:gapWidth val="0"/>
        <c:axId val="26615652"/>
        <c:axId val="38214277"/>
      </c:barChart>
      <c:catAx>
        <c:axId val="26615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214277"/>
        <c:crosses val="autoZero"/>
        <c:auto val="0"/>
        <c:lblOffset val="100"/>
        <c:noMultiLvlLbl val="0"/>
      </c:catAx>
      <c:valAx>
        <c:axId val="38214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615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3"/>
          <c:w val="0.930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LTFL92!$X$4:$X$17</c:f>
              <c:strCache/>
            </c:strRef>
          </c:cat>
          <c:val>
            <c:numRef>
              <c:f>LTFL92!$AC$4:$AC$17</c:f>
              <c:numCache/>
            </c:numRef>
          </c:val>
        </c:ser>
        <c:gapWidth val="0"/>
        <c:axId val="8384174"/>
        <c:axId val="8348703"/>
      </c:barChart>
      <c:catAx>
        <c:axId val="8384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8348703"/>
        <c:crosses val="autoZero"/>
        <c:auto val="0"/>
        <c:lblOffset val="100"/>
        <c:noMultiLvlLbl val="0"/>
      </c:catAx>
      <c:valAx>
        <c:axId val="8348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38417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4975"/>
          <c:w val="0.917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LTFL91!$X$4:$X$17</c:f>
              <c:strCache/>
            </c:strRef>
          </c:cat>
          <c:val>
            <c:numRef>
              <c:f>LTFL91!$AA$4:$AA$17</c:f>
              <c:numCache/>
            </c:numRef>
          </c:val>
        </c:ser>
        <c:gapWidth val="0"/>
        <c:axId val="8029464"/>
        <c:axId val="5156313"/>
      </c:barChart>
      <c:catAx>
        <c:axId val="8029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56313"/>
        <c:crosses val="autoZero"/>
        <c:auto val="0"/>
        <c:lblOffset val="100"/>
        <c:noMultiLvlLbl val="0"/>
      </c:catAx>
      <c:valAx>
        <c:axId val="5156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029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24"/>
          <c:w val="0.9612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LTFLsum!$X$4:$X$17</c:f>
              <c:strCache/>
            </c:strRef>
          </c:cat>
          <c:val>
            <c:numRef>
              <c:f>LTFLsum!$AC$4:$AC$17</c:f>
              <c:numCache/>
            </c:numRef>
          </c:val>
        </c:ser>
        <c:gapWidth val="0"/>
        <c:axId val="65323278"/>
        <c:axId val="51038591"/>
      </c:barChart>
      <c:catAx>
        <c:axId val="65323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1038591"/>
        <c:crosses val="autoZero"/>
        <c:auto val="0"/>
        <c:lblOffset val="100"/>
        <c:noMultiLvlLbl val="0"/>
      </c:catAx>
      <c:valAx>
        <c:axId val="51038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32327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LTFL91!$X$4:$X$17</c:f>
              <c:strCache/>
            </c:strRef>
          </c:cat>
          <c:val>
            <c:numRef>
              <c:f>LTFL91!$AC$4:$AC$17</c:f>
              <c:numCache/>
            </c:numRef>
          </c:val>
        </c:ser>
        <c:gapWidth val="0"/>
        <c:axId val="46406818"/>
        <c:axId val="15008179"/>
      </c:barChart>
      <c:catAx>
        <c:axId val="46406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5008179"/>
        <c:crosses val="autoZero"/>
        <c:auto val="0"/>
        <c:lblOffset val="100"/>
        <c:noMultiLvlLbl val="0"/>
      </c:catAx>
      <c:valAx>
        <c:axId val="15008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40681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LTFL90!$X$4:$X$17</c:f>
              <c:strCache/>
            </c:strRef>
          </c:cat>
          <c:val>
            <c:numRef>
              <c:f>LTFL90!$AA$4:$AA$17</c:f>
              <c:numCache/>
            </c:numRef>
          </c:val>
        </c:ser>
        <c:gapWidth val="0"/>
        <c:axId val="855884"/>
        <c:axId val="7702957"/>
      </c:barChart>
      <c:catAx>
        <c:axId val="855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702957"/>
        <c:crosses val="autoZero"/>
        <c:auto val="0"/>
        <c:lblOffset val="100"/>
        <c:noMultiLvlLbl val="0"/>
      </c:catAx>
      <c:valAx>
        <c:axId val="7702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55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LTFL90!$X$4:$X$17</c:f>
              <c:strCache/>
            </c:strRef>
          </c:cat>
          <c:val>
            <c:numRef>
              <c:f>LTFL90!$AC$4:$AC$17</c:f>
              <c:numCache/>
            </c:numRef>
          </c:val>
        </c:ser>
        <c:gapWidth val="0"/>
        <c:axId val="2217750"/>
        <c:axId val="19959751"/>
      </c:barChart>
      <c:catAx>
        <c:axId val="2217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9959751"/>
        <c:crosses val="autoZero"/>
        <c:auto val="0"/>
        <c:lblOffset val="100"/>
        <c:noMultiLvlLbl val="0"/>
      </c:catAx>
      <c:valAx>
        <c:axId val="19959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1775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37"/>
          <c:w val="0.947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LTFLfrm!$AA$4:$AA$17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5420032"/>
        <c:axId val="6127105"/>
      </c:barChart>
      <c:catAx>
        <c:axId val="454200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27105"/>
        <c:crosses val="autoZero"/>
        <c:auto val="0"/>
        <c:lblOffset val="100"/>
        <c:noMultiLvlLbl val="0"/>
      </c:catAx>
      <c:valAx>
        <c:axId val="6127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4200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42"/>
          <c:w val="0.958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LTFLfrm!$AC$4:$AC$17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5143946"/>
        <c:axId val="26533467"/>
      </c:barChart>
      <c:catAx>
        <c:axId val="55143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6533467"/>
        <c:crosses val="autoZero"/>
        <c:auto val="0"/>
        <c:lblOffset val="100"/>
        <c:noMultiLvlLbl val="0"/>
      </c:catAx>
      <c:valAx>
        <c:axId val="26533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14394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LTFLfrm!$AA$4:$AA$17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7474612"/>
        <c:axId val="1727189"/>
      </c:barChart>
      <c:catAx>
        <c:axId val="374746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27189"/>
        <c:crosses val="autoZero"/>
        <c:auto val="0"/>
        <c:lblOffset val="100"/>
        <c:noMultiLvlLbl val="0"/>
      </c:catAx>
      <c:valAx>
        <c:axId val="1727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474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LTFLfrm!$AC$4:$AC$17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5544702"/>
        <c:axId val="5684591"/>
      </c:barChart>
      <c:catAx>
        <c:axId val="15544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684591"/>
        <c:crosses val="autoZero"/>
        <c:auto val="0"/>
        <c:lblOffset val="100"/>
        <c:noMultiLvlLbl val="0"/>
      </c:catAx>
      <c:valAx>
        <c:axId val="5684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54470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LTFLfrm!$AA$4:$AA$17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1161320"/>
        <c:axId val="57798697"/>
      </c:barChart>
      <c:catAx>
        <c:axId val="51161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798697"/>
        <c:crosses val="autoZero"/>
        <c:auto val="0"/>
        <c:lblOffset val="100"/>
        <c:noMultiLvlLbl val="0"/>
      </c:catAx>
      <c:valAx>
        <c:axId val="57798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161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LTFLfrm!$AC$4:$AC$17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0426226"/>
        <c:axId val="51182851"/>
      </c:barChart>
      <c:catAx>
        <c:axId val="50426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1182851"/>
        <c:crosses val="autoZero"/>
        <c:auto val="0"/>
        <c:lblOffset val="100"/>
        <c:noMultiLvlLbl val="0"/>
      </c:catAx>
      <c:valAx>
        <c:axId val="51182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42622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LTFLfrm!$AA$4:$AA$17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7992476"/>
        <c:axId val="52170237"/>
      </c:barChart>
      <c:catAx>
        <c:axId val="57992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170237"/>
        <c:crosses val="autoZero"/>
        <c:auto val="0"/>
        <c:lblOffset val="100"/>
        <c:noMultiLvlLbl val="0"/>
      </c:catAx>
      <c:valAx>
        <c:axId val="52170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992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425"/>
          <c:w val="0.95775"/>
          <c:h val="0.93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LTFLsum!$AR$4:$AR$16</c:f>
              <c:numCache/>
            </c:numRef>
          </c:cat>
          <c:val>
            <c:numRef>
              <c:f>LTFLsum!$AS$4:$AS$16</c:f>
              <c:numCache/>
            </c:numRef>
          </c:val>
        </c:ser>
        <c:gapWidth val="30"/>
        <c:axId val="56694136"/>
        <c:axId val="40485177"/>
      </c:barChart>
      <c:catAx>
        <c:axId val="566941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485177"/>
        <c:crosses val="autoZero"/>
        <c:auto val="0"/>
        <c:lblOffset val="100"/>
        <c:noMultiLvlLbl val="0"/>
      </c:catAx>
      <c:valAx>
        <c:axId val="404851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694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LTFLfrm!$AC$4:$AC$17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6878950"/>
        <c:axId val="65039639"/>
      </c:barChart>
      <c:catAx>
        <c:axId val="66878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5039639"/>
        <c:crosses val="autoZero"/>
        <c:auto val="0"/>
        <c:lblOffset val="100"/>
        <c:noMultiLvlLbl val="0"/>
      </c:catAx>
      <c:valAx>
        <c:axId val="65039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87895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LTFLfrm!$AA$4:$AA$17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8485840"/>
        <c:axId val="33719377"/>
      </c:barChart>
      <c:catAx>
        <c:axId val="48485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719377"/>
        <c:crosses val="autoZero"/>
        <c:auto val="0"/>
        <c:lblOffset val="100"/>
        <c:noMultiLvlLbl val="0"/>
      </c:catAx>
      <c:valAx>
        <c:axId val="33719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485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LTFLfrm!$AC$4:$AC$17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5038938"/>
        <c:axId val="46914987"/>
      </c:barChart>
      <c:catAx>
        <c:axId val="35038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6914987"/>
        <c:crosses val="autoZero"/>
        <c:auto val="0"/>
        <c:lblOffset val="100"/>
        <c:noMultiLvlLbl val="0"/>
      </c:catAx>
      <c:valAx>
        <c:axId val="46914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03893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LTFLfrm!$AA$4:$AA$17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9581700"/>
        <c:axId val="42017573"/>
      </c:barChart>
      <c:catAx>
        <c:axId val="195817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017573"/>
        <c:crosses val="autoZero"/>
        <c:auto val="0"/>
        <c:lblOffset val="100"/>
        <c:noMultiLvlLbl val="0"/>
      </c:catAx>
      <c:valAx>
        <c:axId val="42017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5817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LTFLfrm!$AC$4:$AC$17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2613838"/>
        <c:axId val="47980223"/>
      </c:barChart>
      <c:catAx>
        <c:axId val="42613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7980223"/>
        <c:crosses val="autoZero"/>
        <c:auto val="0"/>
        <c:lblOffset val="100"/>
        <c:noMultiLvlLbl val="0"/>
      </c:catAx>
      <c:valAx>
        <c:axId val="47980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61383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LTFLfrm!$X$4:$X$17</c:f>
              <c:strCache/>
            </c:strRef>
          </c:cat>
          <c:val>
            <c:numRef>
              <c:f>LTFLfrm!$AA$4:$AA$17</c:f>
              <c:numCache/>
            </c:numRef>
          </c:val>
        </c:ser>
        <c:gapWidth val="0"/>
        <c:axId val="29168824"/>
        <c:axId val="61192825"/>
      </c:barChart>
      <c:catAx>
        <c:axId val="29168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192825"/>
        <c:crosses val="autoZero"/>
        <c:auto val="0"/>
        <c:lblOffset val="100"/>
        <c:noMultiLvlLbl val="0"/>
      </c:catAx>
      <c:valAx>
        <c:axId val="61192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168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LTFLfrm!$X$4:$X$17</c:f>
              <c:strCache/>
            </c:strRef>
          </c:cat>
          <c:val>
            <c:numRef>
              <c:f>LTFLfrm!$AC$4:$AC$17</c:f>
              <c:numCache/>
            </c:numRef>
          </c:val>
        </c:ser>
        <c:gapWidth val="0"/>
        <c:axId val="13864514"/>
        <c:axId val="57671763"/>
      </c:barChart>
      <c:catAx>
        <c:axId val="13864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7671763"/>
        <c:crosses val="autoZero"/>
        <c:auto val="0"/>
        <c:lblOffset val="100"/>
        <c:noMultiLvlLbl val="0"/>
      </c:catAx>
      <c:valAx>
        <c:axId val="57671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86451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4675"/>
          <c:w val="0.9437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LTFLsum!$AG$4:$AG$17</c:f>
              <c:strCache/>
            </c:strRef>
          </c:cat>
          <c:val>
            <c:numRef>
              <c:f>LTFLsum!$AM$4:$AM$17</c:f>
              <c:numCache/>
            </c:numRef>
          </c:val>
        </c:ser>
        <c:gapWidth val="0"/>
        <c:axId val="28822274"/>
        <c:axId val="58073875"/>
      </c:barChart>
      <c:catAx>
        <c:axId val="28822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073875"/>
        <c:crosses val="autoZero"/>
        <c:auto val="0"/>
        <c:lblOffset val="100"/>
        <c:noMultiLvlLbl val="0"/>
      </c:catAx>
      <c:valAx>
        <c:axId val="580738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822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LTFL00!$X$4:$X$17</c:f>
              <c:strCache/>
            </c:strRef>
          </c:cat>
          <c:val>
            <c:numRef>
              <c:f>LTFL00!$AA$4:$AA$17</c:f>
              <c:numCache/>
            </c:numRef>
          </c:val>
        </c:ser>
        <c:gapWidth val="0"/>
        <c:axId val="52902828"/>
        <c:axId val="6363405"/>
      </c:barChart>
      <c:catAx>
        <c:axId val="529028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63405"/>
        <c:crosses val="autoZero"/>
        <c:auto val="0"/>
        <c:lblOffset val="100"/>
        <c:noMultiLvlLbl val="0"/>
      </c:catAx>
      <c:valAx>
        <c:axId val="6363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9028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LTFL00!$X$4:$X$17</c:f>
              <c:strCache/>
            </c:strRef>
          </c:cat>
          <c:val>
            <c:numRef>
              <c:f>LTFL00!$AC$4:$AC$17</c:f>
              <c:numCache/>
            </c:numRef>
          </c:val>
        </c:ser>
        <c:gapWidth val="0"/>
        <c:axId val="57270646"/>
        <c:axId val="45673767"/>
      </c:barChart>
      <c:catAx>
        <c:axId val="57270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5673767"/>
        <c:crosses val="autoZero"/>
        <c:auto val="0"/>
        <c:lblOffset val="100"/>
        <c:noMultiLvlLbl val="0"/>
      </c:catAx>
      <c:valAx>
        <c:axId val="45673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27064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LTFL99!$X$4:$X$17</c:f>
              <c:strCache/>
            </c:strRef>
          </c:cat>
          <c:val>
            <c:numRef>
              <c:f>LTFL99!$AA$4:$AA$17</c:f>
              <c:numCache/>
            </c:numRef>
          </c:val>
        </c:ser>
        <c:gapWidth val="0"/>
        <c:axId val="8410720"/>
        <c:axId val="8587617"/>
      </c:barChart>
      <c:catAx>
        <c:axId val="8410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587617"/>
        <c:crosses val="autoZero"/>
        <c:auto val="0"/>
        <c:lblOffset val="100"/>
        <c:noMultiLvlLbl val="0"/>
      </c:catAx>
      <c:valAx>
        <c:axId val="8587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410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LTFL99!$X$4:$X$17</c:f>
              <c:strCache/>
            </c:strRef>
          </c:cat>
          <c:val>
            <c:numRef>
              <c:f>LTFL99!$AC$4:$AC$17</c:f>
              <c:numCache/>
            </c:numRef>
          </c:val>
        </c:ser>
        <c:gapWidth val="0"/>
        <c:axId val="10179690"/>
        <c:axId val="24508347"/>
      </c:barChart>
      <c:catAx>
        <c:axId val="10179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4508347"/>
        <c:crosses val="autoZero"/>
        <c:auto val="0"/>
        <c:lblOffset val="100"/>
        <c:noMultiLvlLbl val="0"/>
      </c:catAx>
      <c:valAx>
        <c:axId val="24508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17969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LTFL96!$X$4:$X$17</c:f>
              <c:strCache/>
            </c:strRef>
          </c:cat>
          <c:val>
            <c:numRef>
              <c:f>LTFL96!$AA$4:$AA$17</c:f>
              <c:numCache/>
            </c:numRef>
          </c:val>
        </c:ser>
        <c:gapWidth val="0"/>
        <c:axId val="19248532"/>
        <c:axId val="39019061"/>
      </c:barChart>
      <c:catAx>
        <c:axId val="19248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019061"/>
        <c:crosses val="autoZero"/>
        <c:auto val="0"/>
        <c:lblOffset val="100"/>
        <c:noMultiLvlLbl val="0"/>
      </c:catAx>
      <c:valAx>
        <c:axId val="39019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248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9525</xdr:colOff>
      <xdr:row>0</xdr:row>
      <xdr:rowOff>0</xdr:rowOff>
    </xdr:from>
    <xdr:to>
      <xdr:col>31</xdr:col>
      <xdr:colOff>3514725</xdr:colOff>
      <xdr:row>10</xdr:row>
      <xdr:rowOff>152400</xdr:rowOff>
    </xdr:to>
    <xdr:graphicFrame>
      <xdr:nvGraphicFramePr>
        <xdr:cNvPr id="1" name="Chart 2"/>
        <xdr:cNvGraphicFramePr/>
      </xdr:nvGraphicFramePr>
      <xdr:xfrm>
        <a:off x="13858875" y="0"/>
        <a:ext cx="35052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400050</xdr:colOff>
      <xdr:row>11</xdr:row>
      <xdr:rowOff>142875</xdr:rowOff>
    </xdr:from>
    <xdr:to>
      <xdr:col>32</xdr:col>
      <xdr:colOff>9525</xdr:colOff>
      <xdr:row>21</xdr:row>
      <xdr:rowOff>114300</xdr:rowOff>
    </xdr:to>
    <xdr:graphicFrame>
      <xdr:nvGraphicFramePr>
        <xdr:cNvPr id="2" name="Chart 3"/>
        <xdr:cNvGraphicFramePr/>
      </xdr:nvGraphicFramePr>
      <xdr:xfrm>
        <a:off x="13849350" y="2009775"/>
        <a:ext cx="3533775" cy="170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46</xdr:col>
      <xdr:colOff>0</xdr:colOff>
      <xdr:row>2</xdr:row>
      <xdr:rowOff>114300</xdr:rowOff>
    </xdr:from>
    <xdr:to>
      <xdr:col>46</xdr:col>
      <xdr:colOff>2924175</xdr:colOff>
      <xdr:row>12</xdr:row>
      <xdr:rowOff>57150</xdr:rowOff>
    </xdr:to>
    <xdr:graphicFrame>
      <xdr:nvGraphicFramePr>
        <xdr:cNvPr id="3" name="Chart 4"/>
        <xdr:cNvGraphicFramePr/>
      </xdr:nvGraphicFramePr>
      <xdr:xfrm>
        <a:off x="23793450" y="466725"/>
        <a:ext cx="29241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46</xdr:col>
      <xdr:colOff>76200</xdr:colOff>
      <xdr:row>14</xdr:row>
      <xdr:rowOff>38100</xdr:rowOff>
    </xdr:from>
    <xdr:to>
      <xdr:col>47</xdr:col>
      <xdr:colOff>76200</xdr:colOff>
      <xdr:row>23</xdr:row>
      <xdr:rowOff>114300</xdr:rowOff>
    </xdr:to>
    <xdr:graphicFrame>
      <xdr:nvGraphicFramePr>
        <xdr:cNvPr id="4" name="Chart 5"/>
        <xdr:cNvGraphicFramePr/>
      </xdr:nvGraphicFramePr>
      <xdr:xfrm>
        <a:off x="23869650" y="2390775"/>
        <a:ext cx="3105150" cy="1704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76475"/>
        <a:ext cx="69913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95250</xdr:colOff>
      <xdr:row>0</xdr:row>
      <xdr:rowOff>0</xdr:rowOff>
    </xdr:from>
    <xdr:to>
      <xdr:col>30</xdr:col>
      <xdr:colOff>3038475</xdr:colOff>
      <xdr:row>10</xdr:row>
      <xdr:rowOff>152400</xdr:rowOff>
    </xdr:to>
    <xdr:graphicFrame>
      <xdr:nvGraphicFramePr>
        <xdr:cNvPr id="1" name="Chart 2"/>
        <xdr:cNvGraphicFramePr/>
      </xdr:nvGraphicFramePr>
      <xdr:xfrm>
        <a:off x="12811125" y="0"/>
        <a:ext cx="604837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S118"/>
  <sheetViews>
    <sheetView zoomScale="75" zoomScaleNormal="75" workbookViewId="0" topLeftCell="S1">
      <selection activeCell="AF11" sqref="AF11"/>
    </sheetView>
  </sheetViews>
  <sheetFormatPr defaultColWidth="32.59765625" defaultRowHeight="15"/>
  <cols>
    <col min="1" max="1" width="8.69921875" style="1" customWidth="1"/>
    <col min="2" max="3" width="3.796875" style="1" customWidth="1"/>
    <col min="4" max="4" width="4.296875" style="1" customWidth="1"/>
    <col min="5" max="5" width="4.19921875" style="1" customWidth="1"/>
    <col min="6" max="7" width="3.796875" style="1" customWidth="1"/>
    <col min="8" max="8" width="4.19921875" style="1" customWidth="1"/>
    <col min="9" max="9" width="3.796875" style="1" customWidth="1"/>
    <col min="10" max="13" width="4.796875" style="1" customWidth="1"/>
    <col min="14" max="14" width="5.3984375" style="1" customWidth="1"/>
    <col min="15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6" width="4.69921875" style="1" customWidth="1"/>
    <col min="27" max="27" width="3.796875" style="1" customWidth="1"/>
    <col min="28" max="28" width="4.296875" style="1" customWidth="1"/>
    <col min="29" max="29" width="3.796875" style="1" customWidth="1"/>
    <col min="30" max="30" width="4.3984375" style="1" customWidth="1"/>
    <col min="31" max="31" width="4.19921875" style="1" customWidth="1"/>
    <col min="32" max="32" width="37" style="1" customWidth="1"/>
    <col min="33" max="39" width="4.796875" style="1" customWidth="1"/>
    <col min="40" max="40" width="5" style="1" customWidth="1"/>
    <col min="41" max="46" width="4.796875" style="1" customWidth="1"/>
    <col min="47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1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1984-96</v>
      </c>
      <c r="AC1" s="5"/>
    </row>
    <row r="2" spans="1:40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5807</v>
      </c>
      <c r="X2" s="8" t="s">
        <v>11</v>
      </c>
      <c r="Z2" s="8" t="s">
        <v>12</v>
      </c>
      <c r="AB2" s="8" t="s">
        <v>13</v>
      </c>
      <c r="AC2" s="8" t="s">
        <v>14</v>
      </c>
      <c r="AG2" s="1" t="s">
        <v>11</v>
      </c>
      <c r="AI2" s="1" t="s">
        <v>15</v>
      </c>
      <c r="AK2" s="1" t="s">
        <v>16</v>
      </c>
      <c r="AN2" s="1" t="s">
        <v>17</v>
      </c>
    </row>
    <row r="3" spans="2:43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5125</v>
      </c>
      <c r="W3"/>
      <c r="X3" s="6" t="s">
        <v>30</v>
      </c>
      <c r="Z3" s="8" t="s">
        <v>31</v>
      </c>
      <c r="AB3" s="8" t="s">
        <v>32</v>
      </c>
      <c r="AC3" s="8" t="s">
        <v>27</v>
      </c>
      <c r="AG3" s="1" t="s">
        <v>30</v>
      </c>
      <c r="AI3" s="1" t="s">
        <v>33</v>
      </c>
      <c r="AJ3" s="1" t="s">
        <v>34</v>
      </c>
      <c r="AK3" s="1" t="s">
        <v>33</v>
      </c>
      <c r="AL3" s="1" t="s">
        <v>34</v>
      </c>
      <c r="AM3" s="1" t="s">
        <v>35</v>
      </c>
      <c r="AN3" s="1" t="s">
        <v>33</v>
      </c>
      <c r="AO3" s="1" t="s">
        <v>34</v>
      </c>
      <c r="AP3" s="1" t="s">
        <v>35</v>
      </c>
      <c r="AQ3" s="1" t="s">
        <v>36</v>
      </c>
    </row>
    <row r="4" spans="1:45" ht="12.75">
      <c r="A4" s="14">
        <v>32747</v>
      </c>
      <c r="B4" s="1">
        <f>SUM(LTFL99:LTFL84!B4)</f>
        <v>0</v>
      </c>
      <c r="C4" s="1">
        <f>SUM(LTFL99:LTFL84!C4)</f>
        <v>0</v>
      </c>
      <c r="D4" s="1">
        <f>SUM(LTFL99:LTFL84!D4)</f>
        <v>1</v>
      </c>
      <c r="E4" s="1">
        <f>SUM(LTFL99:LTFL84!E4)</f>
        <v>0</v>
      </c>
      <c r="F4" s="1">
        <f>SUM(LTFL99:LTFL84!F4)</f>
        <v>1</v>
      </c>
      <c r="G4" s="1">
        <f>SUM(LTFL99:LTFL84!G4)</f>
        <v>0</v>
      </c>
      <c r="H4" s="1">
        <f>SUM(LTFL99:LTFL84!H4)</f>
        <v>0</v>
      </c>
      <c r="I4" s="1">
        <f>SUM(LTFL99:LTFL84!I4)</f>
        <v>0</v>
      </c>
      <c r="J4" s="9">
        <f aca="true" t="shared" si="0" ref="J4:J35">-B4-C4+D4+E4</f>
        <v>1</v>
      </c>
      <c r="K4" s="9">
        <f aca="true" t="shared" si="1" ref="K4:K35">-F4-G4+H4+I4</f>
        <v>-1</v>
      </c>
      <c r="L4" s="9">
        <f>J4</f>
        <v>1</v>
      </c>
      <c r="M4" s="9">
        <f>K4</f>
        <v>-1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1</v>
      </c>
      <c r="R4" s="9">
        <f aca="true" t="shared" si="5" ref="R4:R35">D4+E4+H4+I4</f>
        <v>1</v>
      </c>
      <c r="W4" s="1" t="s">
        <v>37</v>
      </c>
      <c r="X4" s="1" t="s">
        <v>37</v>
      </c>
      <c r="Z4" s="11">
        <f>SUM(N4:N10)</f>
        <v>14.813658536585365</v>
      </c>
      <c r="AA4" s="5">
        <f aca="true" t="shared" si="6" ref="AA4:AA17">Z4*100/$Z$18</f>
        <v>0.5073170731707317</v>
      </c>
      <c r="AB4" s="11">
        <f>SUM(Q4:Q10)+SUM(R4:R10)</f>
        <v>46</v>
      </c>
      <c r="AC4" s="11">
        <f>100*SUM(R4:R10)/AB4</f>
        <v>78.26086956521739</v>
      </c>
      <c r="AG4" s="1" t="s">
        <v>37</v>
      </c>
      <c r="AI4" s="13">
        <f>MINA(LTFL93:LTFL84!Z4)</f>
        <v>0</v>
      </c>
      <c r="AJ4" s="13">
        <f>MAXA(LTFL93:LTFL84!Z4)</f>
        <v>3.72636815920398</v>
      </c>
      <c r="AK4" s="13">
        <f>MINA(LTFL93:LTFL84!AA4)</f>
        <v>0</v>
      </c>
      <c r="AL4" s="13">
        <f>MAXA(LTFL93:LTFL84!AA4)</f>
        <v>2.4193548387096775</v>
      </c>
      <c r="AM4" s="13">
        <f>AVERAGEA(LTFL93:LTFL84!AA4)</f>
        <v>0.6514842812369213</v>
      </c>
      <c r="AN4" s="13">
        <f>MINA(LTFL93:LTFL84!AC4)</f>
        <v>66.66666666666667</v>
      </c>
      <c r="AO4" s="13">
        <f>MAXA(LTFL93:LTFL84!AC4)</f>
        <v>100</v>
      </c>
      <c r="AP4" s="13">
        <f>AVERAGEA(LTFL93:LTFL84!AC4)</f>
        <v>85.85858585858585</v>
      </c>
      <c r="AQ4" s="13">
        <f>COUNTA(LTFL93:LTFL84!AC4)</f>
        <v>9</v>
      </c>
      <c r="AR4" s="1">
        <v>1984</v>
      </c>
      <c r="AS4" s="1">
        <f>LTFL84!$Z$18</f>
        <v>530</v>
      </c>
    </row>
    <row r="5" spans="1:45" ht="15">
      <c r="A5" s="14">
        <v>32748</v>
      </c>
      <c r="B5" s="1">
        <f>SUM(LTFL99:LTFL84!B5)</f>
        <v>0</v>
      </c>
      <c r="C5" s="1">
        <f>SUM(LTFL99:LTFL84!C5)</f>
        <v>0</v>
      </c>
      <c r="D5" s="1">
        <f>SUM(LTFL99:LTFL84!D5)</f>
        <v>0</v>
      </c>
      <c r="E5" s="1">
        <f>SUM(LTFL99:LTFL84!E5)</f>
        <v>0</v>
      </c>
      <c r="F5" s="1">
        <f>SUM(LTFL99:LTFL84!F5)</f>
        <v>0</v>
      </c>
      <c r="G5" s="1">
        <f>SUM(LTFL99:LTFL84!G5)</f>
        <v>0</v>
      </c>
      <c r="H5" s="1">
        <f>SUM(LTFL99:LTFL84!H5)</f>
        <v>0</v>
      </c>
      <c r="I5" s="1">
        <f>SUM(LTFL99:LTFL84!I5)</f>
        <v>0</v>
      </c>
      <c r="J5" s="9">
        <f t="shared" si="0"/>
        <v>0</v>
      </c>
      <c r="K5" s="9">
        <f t="shared" si="1"/>
        <v>0</v>
      </c>
      <c r="L5" s="9">
        <f aca="true" t="shared" si="7" ref="L5:M24">L4+J5</f>
        <v>1</v>
      </c>
      <c r="M5" s="9">
        <f t="shared" si="7"/>
        <v>-1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5466</v>
      </c>
      <c r="W5" s="1" t="s">
        <v>39</v>
      </c>
      <c r="X5"/>
      <c r="Y5" s="1" t="s">
        <v>39</v>
      </c>
      <c r="Z5" s="11">
        <f>SUM(N11:N17)</f>
        <v>72.92878048780487</v>
      </c>
      <c r="AA5" s="5">
        <f t="shared" si="6"/>
        <v>2.4975609756097557</v>
      </c>
      <c r="AB5" s="11">
        <f>SUM(Q11:Q17)+SUM(R11:R17)</f>
        <v>182</v>
      </c>
      <c r="AC5" s="11">
        <f>100*SUM(R11:R17)/AB5</f>
        <v>85.16483516483517</v>
      </c>
      <c r="AH5" s="1" t="s">
        <v>39</v>
      </c>
      <c r="AI5" s="13">
        <f>MINA(LTFL93:LTFL84!Z5)</f>
        <v>0</v>
      </c>
      <c r="AJ5" s="13">
        <f>MAXA(LTFL93:LTFL84!Z5)</f>
        <v>20</v>
      </c>
      <c r="AK5" s="13">
        <f>MINA(LTFL93:LTFL84!AA5)</f>
        <v>0</v>
      </c>
      <c r="AL5" s="13">
        <f>MAXA(LTFL93:LTFL84!AA5)</f>
        <v>12.903225806451612</v>
      </c>
      <c r="AM5" s="13">
        <f>AVERAGEA(LTFL93:LTFL84!AA5)</f>
        <v>3.470955118408825</v>
      </c>
      <c r="AN5" s="13">
        <f>MINA(LTFL93:LTFL84!AC5)</f>
        <v>64.28571428571429</v>
      </c>
      <c r="AO5" s="13">
        <f>MAXA(LTFL93:LTFL84!AC5)</f>
        <v>100</v>
      </c>
      <c r="AP5" s="13">
        <f>AVERAGEA(LTFL93:LTFL84!AC5)</f>
        <v>84.54288766788767</v>
      </c>
      <c r="AQ5" s="13">
        <f>COUNTA(LTFL93:LTFL84!AC5)</f>
        <v>8</v>
      </c>
      <c r="AR5" s="1">
        <v>1985</v>
      </c>
      <c r="AS5" s="1">
        <f>LTFL85!$Z$18</f>
        <v>678</v>
      </c>
    </row>
    <row r="6" spans="1:45" ht="12.75">
      <c r="A6" s="14">
        <v>32749</v>
      </c>
      <c r="B6" s="1">
        <f>SUM(LTFL99:LTFL84!B6)</f>
        <v>0</v>
      </c>
      <c r="C6" s="1">
        <f>SUM(LTFL99:LTFL84!C6)</f>
        <v>0</v>
      </c>
      <c r="D6" s="1">
        <f>SUM(LTFL99:LTFL84!D6)</f>
        <v>1</v>
      </c>
      <c r="E6" s="1">
        <f>SUM(LTFL99:LTFL84!E6)</f>
        <v>3</v>
      </c>
      <c r="F6" s="1">
        <f>SUM(LTFL99:LTFL84!F6)</f>
        <v>0</v>
      </c>
      <c r="G6" s="1">
        <f>SUM(LTFL99:LTFL84!G6)</f>
        <v>0</v>
      </c>
      <c r="H6" s="1">
        <f>SUM(LTFL99:LTFL84!H6)</f>
        <v>0</v>
      </c>
      <c r="I6" s="1">
        <f>SUM(LTFL99:LTFL84!I6)</f>
        <v>1</v>
      </c>
      <c r="J6" s="9">
        <f t="shared" si="0"/>
        <v>4</v>
      </c>
      <c r="K6" s="9">
        <f t="shared" si="1"/>
        <v>1</v>
      </c>
      <c r="L6" s="9">
        <f t="shared" si="7"/>
        <v>5</v>
      </c>
      <c r="M6" s="9">
        <f t="shared" si="7"/>
        <v>0</v>
      </c>
      <c r="N6" s="5">
        <f t="shared" si="2"/>
        <v>2.848780487804878</v>
      </c>
      <c r="O6" s="11">
        <f t="shared" si="8"/>
        <v>2.848780487804878</v>
      </c>
      <c r="P6" s="5">
        <f t="shared" si="3"/>
        <v>0.09756097560975609</v>
      </c>
      <c r="Q6" s="9">
        <f t="shared" si="4"/>
        <v>0</v>
      </c>
      <c r="R6" s="9">
        <f t="shared" si="5"/>
        <v>5</v>
      </c>
      <c r="T6" s="8" t="s">
        <v>40</v>
      </c>
      <c r="V6" s="9">
        <f>Q103</f>
        <v>341</v>
      </c>
      <c r="W6" s="1" t="s">
        <v>41</v>
      </c>
      <c r="X6" s="1" t="s">
        <v>41</v>
      </c>
      <c r="Z6" s="11">
        <f>SUM(N18:N24)</f>
        <v>116.8</v>
      </c>
      <c r="AA6" s="5">
        <f t="shared" si="6"/>
        <v>4</v>
      </c>
      <c r="AB6" s="11">
        <f>SUM(Q18:Q24)+SUM(R18:R24)</f>
        <v>271</v>
      </c>
      <c r="AC6" s="11">
        <f>100*SUM(R18:R24)/AB6</f>
        <v>87.82287822878229</v>
      </c>
      <c r="AG6" s="1" t="s">
        <v>41</v>
      </c>
      <c r="AI6" s="13">
        <f>MINA(LTFL93:LTFL84!Z6)</f>
        <v>0.5497382198952879</v>
      </c>
      <c r="AJ6" s="13">
        <f>MAXA(LTFL93:LTFL84!Z6)</f>
        <v>36.19900497512438</v>
      </c>
      <c r="AK6" s="13">
        <f>MINA(LTFL93:LTFL84!AA6)</f>
        <v>0.5235602094240839</v>
      </c>
      <c r="AL6" s="13">
        <f>MAXA(LTFL93:LTFL84!AA6)</f>
        <v>16.915422885572138</v>
      </c>
      <c r="AM6" s="13">
        <f>AVERAGEA(LTFL93:LTFL84!AA6)</f>
        <v>4.349004751784335</v>
      </c>
      <c r="AN6" s="13">
        <f>MINA(LTFL93:LTFL84!AC6)</f>
        <v>79.59183673469387</v>
      </c>
      <c r="AO6" s="13">
        <f>MAXA(LTFL93:LTFL84!AC6)</f>
        <v>100</v>
      </c>
      <c r="AP6" s="13">
        <f>AVERAGEA(LTFL93:LTFL84!AC6)</f>
        <v>91.97348077987175</v>
      </c>
      <c r="AQ6" s="13">
        <f>COUNTA(LTFL93:LTFL84!AC6)</f>
        <v>10</v>
      </c>
      <c r="AR6" s="1">
        <v>1986</v>
      </c>
      <c r="AS6" s="1">
        <f>LTFL86!$Z$18</f>
        <v>387.99999999999994</v>
      </c>
    </row>
    <row r="7" spans="1:45" ht="12.75">
      <c r="A7" s="14">
        <v>32750</v>
      </c>
      <c r="B7" s="1">
        <f>SUM(LTFL99:LTFL84!B7)</f>
        <v>1</v>
      </c>
      <c r="C7" s="1">
        <f>SUM(LTFL99:LTFL84!C7)</f>
        <v>2</v>
      </c>
      <c r="D7" s="1">
        <f>SUM(LTFL99:LTFL84!D7)</f>
        <v>1</v>
      </c>
      <c r="E7" s="1">
        <f>SUM(LTFL99:LTFL84!E7)</f>
        <v>3</v>
      </c>
      <c r="F7" s="1">
        <f>SUM(LTFL99:LTFL84!F7)</f>
        <v>0</v>
      </c>
      <c r="G7" s="1">
        <f>SUM(LTFL99:LTFL84!G7)</f>
        <v>0</v>
      </c>
      <c r="H7" s="1">
        <f>SUM(LTFL99:LTFL84!H7)</f>
        <v>0</v>
      </c>
      <c r="I7" s="1">
        <f>SUM(LTFL99:LTFL84!I7)</f>
        <v>1</v>
      </c>
      <c r="J7" s="9">
        <f t="shared" si="0"/>
        <v>1</v>
      </c>
      <c r="K7" s="9">
        <f t="shared" si="1"/>
        <v>1</v>
      </c>
      <c r="L7" s="9">
        <f t="shared" si="7"/>
        <v>6</v>
      </c>
      <c r="M7" s="9">
        <f t="shared" si="7"/>
        <v>1</v>
      </c>
      <c r="N7" s="5">
        <f t="shared" si="2"/>
        <v>1.1395121951219511</v>
      </c>
      <c r="O7" s="11">
        <f t="shared" si="8"/>
        <v>3.9882926829268293</v>
      </c>
      <c r="P7" s="5">
        <f t="shared" si="3"/>
        <v>0.13658536585365852</v>
      </c>
      <c r="Q7" s="9">
        <f t="shared" si="4"/>
        <v>3</v>
      </c>
      <c r="R7" s="9">
        <f t="shared" si="5"/>
        <v>5</v>
      </c>
      <c r="T7" s="8" t="s">
        <v>42</v>
      </c>
      <c r="V7" s="5">
        <f>V5*100/(V5+V6)</f>
        <v>94.12777682107802</v>
      </c>
      <c r="W7" s="1" t="s">
        <v>43</v>
      </c>
      <c r="Y7" s="1" t="s">
        <v>43</v>
      </c>
      <c r="Z7" s="11">
        <f>SUM(N25:N31)</f>
        <v>256.96</v>
      </c>
      <c r="AA7" s="5">
        <f t="shared" si="6"/>
        <v>8.799999999999999</v>
      </c>
      <c r="AB7" s="11">
        <f>SUM(Q25:Q31)+SUM(R25:R31)</f>
        <v>545</v>
      </c>
      <c r="AC7" s="11">
        <f>100*SUM(R25:R31)/AB7</f>
        <v>91.37614678899082</v>
      </c>
      <c r="AH7" s="1" t="s">
        <v>43</v>
      </c>
      <c r="AI7" s="13">
        <f>MINA(LTFL93:LTFL84!Z7)</f>
        <v>-1</v>
      </c>
      <c r="AJ7" s="13">
        <f>MAXA(LTFL93:LTFL84!Z7)</f>
        <v>50</v>
      </c>
      <c r="AK7" s="13">
        <f>MINA(LTFL93:LTFL84!AA7)</f>
        <v>-1.6666666666666667</v>
      </c>
      <c r="AL7" s="13">
        <f>MAXA(LTFL93:LTFL84!AA7)</f>
        <v>17.16417910447761</v>
      </c>
      <c r="AM7" s="13">
        <f>AVERAGEA(LTFL93:LTFL84!AA7)</f>
        <v>8.643965411956392</v>
      </c>
      <c r="AN7" s="13">
        <f>MINA(LTFL93:LTFL84!AC7)</f>
        <v>40</v>
      </c>
      <c r="AO7" s="13">
        <f>MAXA(LTFL93:LTFL84!AC7)</f>
        <v>100</v>
      </c>
      <c r="AP7" s="13">
        <f>AVERAGEA(LTFL93:LTFL84!AC7)</f>
        <v>88.67501250289942</v>
      </c>
      <c r="AQ7" s="13">
        <f>COUNTA(LTFL93:LTFL84!AC7)</f>
        <v>10</v>
      </c>
      <c r="AR7" s="1">
        <v>1987</v>
      </c>
      <c r="AS7" s="1">
        <f>LTFL87!$Z$18</f>
        <v>214.00000000000003</v>
      </c>
    </row>
    <row r="8" spans="1:45" ht="12.75">
      <c r="A8" s="14">
        <v>32751</v>
      </c>
      <c r="B8" s="1">
        <f>SUM(LTFL99:LTFL84!B8)</f>
        <v>0</v>
      </c>
      <c r="C8" s="1">
        <f>SUM(LTFL99:LTFL84!C8)</f>
        <v>0</v>
      </c>
      <c r="D8" s="1">
        <f>SUM(LTFL99:LTFL84!D8)</f>
        <v>0</v>
      </c>
      <c r="E8" s="1">
        <f>SUM(LTFL99:LTFL84!E8)</f>
        <v>1</v>
      </c>
      <c r="F8" s="1">
        <f>SUM(LTFL99:LTFL84!F8)</f>
        <v>2</v>
      </c>
      <c r="G8" s="1">
        <f>SUM(LTFL99:LTFL84!G8)</f>
        <v>1</v>
      </c>
      <c r="H8" s="1">
        <f>SUM(LTFL99:LTFL84!H8)</f>
        <v>2</v>
      </c>
      <c r="I8" s="1">
        <f>SUM(LTFL99:LTFL84!I8)</f>
        <v>0</v>
      </c>
      <c r="J8" s="9">
        <f t="shared" si="0"/>
        <v>1</v>
      </c>
      <c r="K8" s="9">
        <f t="shared" si="1"/>
        <v>-1</v>
      </c>
      <c r="L8" s="9">
        <f t="shared" si="7"/>
        <v>7</v>
      </c>
      <c r="M8" s="9">
        <f t="shared" si="7"/>
        <v>0</v>
      </c>
      <c r="N8" s="5">
        <f t="shared" si="2"/>
        <v>0</v>
      </c>
      <c r="O8" s="11">
        <f t="shared" si="8"/>
        <v>3.9882926829268293</v>
      </c>
      <c r="P8" s="5">
        <f t="shared" si="3"/>
        <v>0.13658536585365852</v>
      </c>
      <c r="Q8" s="9">
        <f t="shared" si="4"/>
        <v>3</v>
      </c>
      <c r="R8" s="9">
        <f t="shared" si="5"/>
        <v>3</v>
      </c>
      <c r="W8" s="1" t="s">
        <v>44</v>
      </c>
      <c r="X8" s="1" t="s">
        <v>44</v>
      </c>
      <c r="Z8" s="11">
        <f>SUM(N32:N38)</f>
        <v>318.4936585365854</v>
      </c>
      <c r="AA8" s="5">
        <f t="shared" si="6"/>
        <v>10.90731707317073</v>
      </c>
      <c r="AB8" s="11">
        <f>SUM(Q32:Q38)+SUM(R32:R38)</f>
        <v>643</v>
      </c>
      <c r="AC8" s="11">
        <f>100*SUM(R32:R38)/AB8</f>
        <v>93.46811819595645</v>
      </c>
      <c r="AG8" s="1" t="s">
        <v>44</v>
      </c>
      <c r="AI8" s="13">
        <f>MINA(LTFL93:LTFL84!Z8)</f>
        <v>3</v>
      </c>
      <c r="AJ8" s="13">
        <f>MAXA(LTFL93:LTFL84!Z8)</f>
        <v>78.25373134328358</v>
      </c>
      <c r="AK8" s="13">
        <f>MINA(LTFL93:LTFL84!AA8)</f>
        <v>2.850539291217257</v>
      </c>
      <c r="AL8" s="13">
        <f>MAXA(LTFL93:LTFL84!AA8)</f>
        <v>36.56716417910447</v>
      </c>
      <c r="AM8" s="13">
        <f>AVERAGEA(LTFL93:LTFL84!AA8)</f>
        <v>11.079169374940292</v>
      </c>
      <c r="AN8" s="13">
        <f>MINA(LTFL93:LTFL84!AC8)</f>
        <v>88.23529411764706</v>
      </c>
      <c r="AO8" s="13">
        <f>MAXA(LTFL93:LTFL84!AC8)</f>
        <v>100</v>
      </c>
      <c r="AP8" s="13">
        <f>AVERAGEA(LTFL93:LTFL84!AC8)</f>
        <v>95.46944637513278</v>
      </c>
      <c r="AQ8" s="13">
        <f>COUNTA(LTFL93:LTFL84!AC8)</f>
        <v>10</v>
      </c>
      <c r="AR8" s="1">
        <v>1988</v>
      </c>
      <c r="AS8" s="1">
        <f>LTFL88!$Z$18</f>
        <v>317.99999999999994</v>
      </c>
    </row>
    <row r="9" spans="1:45" ht="12.75">
      <c r="A9" s="14">
        <v>32752</v>
      </c>
      <c r="B9" s="1">
        <f>SUM(LTFL99:LTFL84!B9)</f>
        <v>0</v>
      </c>
      <c r="C9" s="1">
        <f>SUM(LTFL99:LTFL84!C9)</f>
        <v>0</v>
      </c>
      <c r="D9" s="1">
        <f>SUM(LTFL99:LTFL84!D9)</f>
        <v>1</v>
      </c>
      <c r="E9" s="1">
        <f>SUM(LTFL99:LTFL84!E9)</f>
        <v>0</v>
      </c>
      <c r="F9" s="1">
        <f>SUM(LTFL99:LTFL84!F9)</f>
        <v>0</v>
      </c>
      <c r="G9" s="1">
        <f>SUM(LTFL99:LTFL84!G9)</f>
        <v>0</v>
      </c>
      <c r="H9" s="1">
        <f>SUM(LTFL99:LTFL84!H9)</f>
        <v>2</v>
      </c>
      <c r="I9" s="1">
        <f>SUM(LTFL99:LTFL84!I9)</f>
        <v>1</v>
      </c>
      <c r="J9" s="9">
        <f t="shared" si="0"/>
        <v>1</v>
      </c>
      <c r="K9" s="9">
        <f t="shared" si="1"/>
        <v>3</v>
      </c>
      <c r="L9" s="9">
        <f t="shared" si="7"/>
        <v>8</v>
      </c>
      <c r="M9" s="9">
        <f t="shared" si="7"/>
        <v>3</v>
      </c>
      <c r="N9" s="5">
        <f t="shared" si="2"/>
        <v>2.2790243902439022</v>
      </c>
      <c r="O9" s="11">
        <f t="shared" si="8"/>
        <v>6.267317073170732</v>
      </c>
      <c r="P9" s="5">
        <f t="shared" si="3"/>
        <v>0.21463414634146338</v>
      </c>
      <c r="Q9" s="9">
        <f t="shared" si="4"/>
        <v>0</v>
      </c>
      <c r="R9" s="9">
        <f t="shared" si="5"/>
        <v>4</v>
      </c>
      <c r="T9" s="8" t="s">
        <v>45</v>
      </c>
      <c r="V9" s="5"/>
      <c r="W9" s="1" t="s">
        <v>46</v>
      </c>
      <c r="Y9" s="1" t="s">
        <v>46</v>
      </c>
      <c r="Z9" s="11">
        <f>SUM(N39:N45)</f>
        <v>279.180487804878</v>
      </c>
      <c r="AA9" s="5">
        <f t="shared" si="6"/>
        <v>9.560975609756095</v>
      </c>
      <c r="AB9" s="11">
        <f>SUM(Q39:Q45)+SUM(R39:R45)</f>
        <v>582</v>
      </c>
      <c r="AC9" s="11">
        <f>100*SUM(R39:R45)/AB9</f>
        <v>92.09621993127148</v>
      </c>
      <c r="AH9" s="1" t="s">
        <v>46</v>
      </c>
      <c r="AI9" s="13">
        <f>MINA(LTFL93:LTFL84!Z9)</f>
        <v>0.9132947976878613</v>
      </c>
      <c r="AJ9" s="13">
        <f>MAXA(LTFL93:LTFL84!Z9)</f>
        <v>71.95342066957788</v>
      </c>
      <c r="AK9" s="13">
        <f>MINA(LTFL93:LTFL84!AA9)</f>
        <v>1.1560693641618498</v>
      </c>
      <c r="AL9" s="13">
        <f>MAXA(LTFL93:LTFL84!AA9)</f>
        <v>24.30858806404658</v>
      </c>
      <c r="AM9" s="13">
        <f>AVERAGEA(LTFL93:LTFL84!AA9)</f>
        <v>9.696769118148293</v>
      </c>
      <c r="AN9" s="13">
        <f>MINA(LTFL93:LTFL84!AC9)</f>
        <v>66.66666666666667</v>
      </c>
      <c r="AO9" s="13">
        <f>MAXA(LTFL93:LTFL84!AC9)</f>
        <v>100</v>
      </c>
      <c r="AP9" s="13">
        <f>AVERAGEA(LTFL93:LTFL84!AC9)</f>
        <v>91.88833543335171</v>
      </c>
      <c r="AQ9" s="13">
        <f>COUNTA(LTFL93:LTFL84!AC9)</f>
        <v>10</v>
      </c>
      <c r="AR9" s="1">
        <v>1989</v>
      </c>
      <c r="AS9" s="1">
        <f>LTFL89!$Z$18</f>
        <v>296</v>
      </c>
    </row>
    <row r="10" spans="1:45" ht="12.75">
      <c r="A10" s="14">
        <v>32753</v>
      </c>
      <c r="B10" s="1">
        <f>SUM(LTFL99:LTFL84!B10)</f>
        <v>0</v>
      </c>
      <c r="C10" s="1">
        <f>SUM(LTFL99:LTFL84!C10)</f>
        <v>0</v>
      </c>
      <c r="D10" s="1">
        <f>SUM(LTFL99:LTFL84!D10)</f>
        <v>5</v>
      </c>
      <c r="E10" s="1">
        <f>SUM(LTFL99:LTFL84!E10)</f>
        <v>6</v>
      </c>
      <c r="F10" s="1">
        <f>SUM(LTFL99:LTFL84!F10)</f>
        <v>1</v>
      </c>
      <c r="G10" s="1">
        <f>SUM(LTFL99:LTFL84!G10)</f>
        <v>2</v>
      </c>
      <c r="H10" s="1">
        <f>SUM(LTFL99:LTFL84!H10)</f>
        <v>4</v>
      </c>
      <c r="I10" s="1">
        <f>SUM(LTFL99:LTFL84!I10)</f>
        <v>3</v>
      </c>
      <c r="J10" s="9">
        <f t="shared" si="0"/>
        <v>11</v>
      </c>
      <c r="K10" s="9">
        <f t="shared" si="1"/>
        <v>4</v>
      </c>
      <c r="L10" s="9">
        <f t="shared" si="7"/>
        <v>19</v>
      </c>
      <c r="M10" s="9">
        <f t="shared" si="7"/>
        <v>7</v>
      </c>
      <c r="N10" s="5">
        <f t="shared" si="2"/>
        <v>8.546341463414633</v>
      </c>
      <c r="O10" s="11">
        <f t="shared" si="8"/>
        <v>14.813658536585365</v>
      </c>
      <c r="P10" s="5">
        <f t="shared" si="3"/>
        <v>0.5073170731707316</v>
      </c>
      <c r="Q10" s="9">
        <f t="shared" si="4"/>
        <v>3</v>
      </c>
      <c r="R10" s="9">
        <f t="shared" si="5"/>
        <v>18</v>
      </c>
      <c r="U10" s="8" t="s">
        <v>4</v>
      </c>
      <c r="V10" s="5">
        <f>100*(+E103/(E103+D103))</f>
        <v>46.51545036160421</v>
      </c>
      <c r="W10" s="8" t="s">
        <v>47</v>
      </c>
      <c r="X10" s="8" t="s">
        <v>47</v>
      </c>
      <c r="Z10" s="11">
        <f>SUM(N46:N52)</f>
        <v>221.0653658536585</v>
      </c>
      <c r="AA10" s="5">
        <f t="shared" si="6"/>
        <v>7.570731707317073</v>
      </c>
      <c r="AB10" s="11">
        <f>SUM(Q46:Q52)+SUM(R46:R52)</f>
        <v>430</v>
      </c>
      <c r="AC10" s="11">
        <f>100*SUM(R46:R52)/AB10</f>
        <v>95.11627906976744</v>
      </c>
      <c r="AG10" s="1" t="s">
        <v>47</v>
      </c>
      <c r="AI10" s="13">
        <f>MINA(LTFL93:LTFL84!Z10)</f>
        <v>1.8265895953757225</v>
      </c>
      <c r="AJ10" s="13">
        <f>MAXA(LTFL93:LTFL84!Z10)</f>
        <v>49.45098039215686</v>
      </c>
      <c r="AK10" s="13">
        <f>MINA(LTFL93:LTFL84!AA10)</f>
        <v>1.243781094527363</v>
      </c>
      <c r="AL10" s="13">
        <f>MAXA(LTFL93:LTFL84!AA10)</f>
        <v>36.666666666666664</v>
      </c>
      <c r="AM10" s="13">
        <f>AVERAGEA(LTFL93:LTFL84!AA10)</f>
        <v>11.144902311402353</v>
      </c>
      <c r="AN10" s="13">
        <f>MINA(LTFL93:LTFL84!AC10)</f>
        <v>82.6086956521739</v>
      </c>
      <c r="AO10" s="13">
        <f>MAXA(LTFL93:LTFL84!AC10)</f>
        <v>100</v>
      </c>
      <c r="AP10" s="13">
        <f>AVERAGEA(LTFL93:LTFL84!AC10)</f>
        <v>94.40130024049789</v>
      </c>
      <c r="AQ10" s="13">
        <f>COUNTA(LTFL93:LTFL84!AC10)</f>
        <v>10</v>
      </c>
      <c r="AR10" s="1">
        <v>1990</v>
      </c>
      <c r="AS10" s="1">
        <f>LTFL90!$Z$18</f>
        <v>60</v>
      </c>
    </row>
    <row r="11" spans="1:45" ht="12.75">
      <c r="A11" s="14">
        <v>32754</v>
      </c>
      <c r="B11" s="1">
        <f>SUM(LTFL99:LTFL84!B11)</f>
        <v>0</v>
      </c>
      <c r="C11" s="1">
        <f>SUM(LTFL99:LTFL84!C11)</f>
        <v>1</v>
      </c>
      <c r="D11" s="1">
        <f>SUM(LTFL99:LTFL84!D11)</f>
        <v>3</v>
      </c>
      <c r="E11" s="1">
        <f>SUM(LTFL99:LTFL84!E11)</f>
        <v>3</v>
      </c>
      <c r="F11" s="1">
        <f>SUM(LTFL99:LTFL84!F11)</f>
        <v>1</v>
      </c>
      <c r="G11" s="1">
        <f>SUM(LTFL99:LTFL84!G11)</f>
        <v>2</v>
      </c>
      <c r="H11" s="1">
        <f>SUM(LTFL99:LTFL84!H11)</f>
        <v>3</v>
      </c>
      <c r="I11" s="1">
        <f>SUM(LTFL99:LTFL84!I11)</f>
        <v>5</v>
      </c>
      <c r="J11" s="9">
        <f t="shared" si="0"/>
        <v>5</v>
      </c>
      <c r="K11" s="9">
        <f t="shared" si="1"/>
        <v>5</v>
      </c>
      <c r="L11" s="9">
        <f t="shared" si="7"/>
        <v>24</v>
      </c>
      <c r="M11" s="9">
        <f t="shared" si="7"/>
        <v>12</v>
      </c>
      <c r="N11" s="5">
        <f t="shared" si="2"/>
        <v>5.697560975609756</v>
      </c>
      <c r="O11" s="11">
        <f t="shared" si="8"/>
        <v>20.51121951219512</v>
      </c>
      <c r="P11" s="5">
        <f t="shared" si="3"/>
        <v>0.7024390243902437</v>
      </c>
      <c r="Q11" s="9">
        <f t="shared" si="4"/>
        <v>4</v>
      </c>
      <c r="R11" s="9">
        <f t="shared" si="5"/>
        <v>14</v>
      </c>
      <c r="S11" s="8" t="s">
        <v>48</v>
      </c>
      <c r="U11" s="8" t="s">
        <v>5</v>
      </c>
      <c r="V11" s="5">
        <f>100*(+I103/(I103+H103))</f>
        <v>32.92079207920792</v>
      </c>
      <c r="W11" s="8" t="s">
        <v>49</v>
      </c>
      <c r="Y11" s="8" t="s">
        <v>49</v>
      </c>
      <c r="Z11" s="11">
        <f>SUM(N53:N59)</f>
        <v>422.1892682926829</v>
      </c>
      <c r="AA11" s="5">
        <f t="shared" si="6"/>
        <v>14.458536585365852</v>
      </c>
      <c r="AB11" s="11">
        <f>SUM(Q53:Q59)+SUM(R53:R59)</f>
        <v>801</v>
      </c>
      <c r="AC11" s="11">
        <f>100*SUM(R53:R59)/AB11</f>
        <v>96.25468164794007</v>
      </c>
      <c r="AH11" s="1" t="s">
        <v>49</v>
      </c>
      <c r="AI11" s="13">
        <f>MINA(LTFL93:LTFL84!Z11)</f>
        <v>1.6302521008403361</v>
      </c>
      <c r="AJ11" s="13">
        <f>MAXA(LTFL93:LTFL84!Z11)</f>
        <v>158.26964560862865</v>
      </c>
      <c r="AK11" s="13">
        <f>MINA(LTFL93:LTFL84!AA11)</f>
        <v>0.4201680672268908</v>
      </c>
      <c r="AL11" s="13">
        <f>MAXA(LTFL93:LTFL84!AA11)</f>
        <v>32.94797687861272</v>
      </c>
      <c r="AM11" s="13">
        <f>AVERAGEA(LTFL93:LTFL84!AA11)</f>
        <v>14.236052790549198</v>
      </c>
      <c r="AN11" s="13">
        <f>MINA(LTFL93:LTFL84!AC11)</f>
        <v>82.14285714285714</v>
      </c>
      <c r="AO11" s="13">
        <f>MAXA(LTFL93:LTFL84!AC11)</f>
        <v>100</v>
      </c>
      <c r="AP11" s="13">
        <f>AVERAGEA(LTFL93:LTFL84!AC11)</f>
        <v>94.44997694906162</v>
      </c>
      <c r="AQ11" s="13">
        <f>COUNTA(LTFL93:LTFL84!AC11)</f>
        <v>10</v>
      </c>
      <c r="AR11" s="1">
        <v>1991</v>
      </c>
      <c r="AS11" s="1">
        <f>LTFL91!$Z$18</f>
        <v>124</v>
      </c>
    </row>
    <row r="12" spans="1:45" ht="12.75">
      <c r="A12" s="14">
        <v>32755</v>
      </c>
      <c r="B12" s="1">
        <f>SUM(LTFL99:LTFL84!B12)</f>
        <v>0</v>
      </c>
      <c r="C12" s="1">
        <f>SUM(LTFL99:LTFL84!C12)</f>
        <v>0</v>
      </c>
      <c r="D12" s="1">
        <f>SUM(LTFL99:LTFL84!D12)</f>
        <v>2</v>
      </c>
      <c r="E12" s="1">
        <f>SUM(LTFL99:LTFL84!E12)</f>
        <v>2</v>
      </c>
      <c r="F12" s="1">
        <f>SUM(LTFL99:LTFL84!F12)</f>
        <v>0</v>
      </c>
      <c r="G12" s="1">
        <f>SUM(LTFL99:LTFL84!G12)</f>
        <v>1</v>
      </c>
      <c r="H12" s="1">
        <f>SUM(LTFL99:LTFL84!H12)</f>
        <v>0</v>
      </c>
      <c r="I12" s="1">
        <f>SUM(LTFL99:LTFL84!I12)</f>
        <v>1</v>
      </c>
      <c r="J12" s="9">
        <f t="shared" si="0"/>
        <v>4</v>
      </c>
      <c r="K12" s="9">
        <f t="shared" si="1"/>
        <v>0</v>
      </c>
      <c r="L12" s="9">
        <f t="shared" si="7"/>
        <v>28</v>
      </c>
      <c r="M12" s="9">
        <f t="shared" si="7"/>
        <v>12</v>
      </c>
      <c r="N12" s="5">
        <f t="shared" si="2"/>
        <v>2.2790243902439022</v>
      </c>
      <c r="O12" s="11">
        <f t="shared" si="8"/>
        <v>22.79024390243902</v>
      </c>
      <c r="P12" s="5">
        <f t="shared" si="3"/>
        <v>0.7804878048780485</v>
      </c>
      <c r="Q12" s="9">
        <f t="shared" si="4"/>
        <v>1</v>
      </c>
      <c r="R12" s="9">
        <f t="shared" si="5"/>
        <v>5</v>
      </c>
      <c r="U12" s="8" t="s">
        <v>50</v>
      </c>
      <c r="V12" s="5">
        <f>100*((E103+I103)/(E103+D103+I103+H103))</f>
        <v>40.486644712769845</v>
      </c>
      <c r="W12" s="8" t="s">
        <v>51</v>
      </c>
      <c r="X12" s="8" t="s">
        <v>51</v>
      </c>
      <c r="Z12" s="11">
        <f>SUM(N60:N66)</f>
        <v>391.4224390243902</v>
      </c>
      <c r="AA12" s="5">
        <f t="shared" si="6"/>
        <v>13.404878048780485</v>
      </c>
      <c r="AB12" s="11">
        <f>SUM(Q60:Q66)+SUM(R60:R66)</f>
        <v>739</v>
      </c>
      <c r="AC12" s="11">
        <f>100*SUM(R60:R66)/AB12</f>
        <v>96.48173207036535</v>
      </c>
      <c r="AG12" s="1" t="s">
        <v>51</v>
      </c>
      <c r="AI12" s="13">
        <f>MINA(LTFL93:LTFL84!Z12)</f>
        <v>0.5323383084577115</v>
      </c>
      <c r="AJ12" s="13">
        <f>MAXA(LTFL93:LTFL84!Z12)</f>
        <v>158.7919876733436</v>
      </c>
      <c r="AK12" s="13">
        <f>MINA(LTFL93:LTFL84!AA12)</f>
        <v>0.24875621890547261</v>
      </c>
      <c r="AL12" s="13">
        <f>MAXA(LTFL93:LTFL84!AA12)</f>
        <v>24.528301886792452</v>
      </c>
      <c r="AM12" s="13">
        <f>AVERAGEA(LTFL93:LTFL84!AA12)</f>
        <v>11.54271208879764</v>
      </c>
      <c r="AN12" s="13">
        <f>MINA(LTFL93:LTFL84!AC12)</f>
        <v>60</v>
      </c>
      <c r="AO12" s="13">
        <f>MAXA(LTFL93:LTFL84!AC12)</f>
        <v>100</v>
      </c>
      <c r="AP12" s="13">
        <f>AVERAGEA(LTFL93:LTFL84!AC12)</f>
        <v>94.06501457603562</v>
      </c>
      <c r="AQ12" s="13">
        <f>COUNTA(LTFL93:LTFL84!AC12)</f>
        <v>10</v>
      </c>
      <c r="AR12" s="1">
        <v>1992</v>
      </c>
      <c r="AS12" s="1">
        <f>LTFL92!$Z$18</f>
        <v>104.99999999999999</v>
      </c>
    </row>
    <row r="13" spans="1:45" ht="12.75">
      <c r="A13" s="14">
        <v>32756</v>
      </c>
      <c r="B13" s="1">
        <f>SUM(LTFL99:LTFL84!B13)</f>
        <v>1</v>
      </c>
      <c r="C13" s="1">
        <f>SUM(LTFL99:LTFL84!C13)</f>
        <v>0</v>
      </c>
      <c r="D13" s="1">
        <f>SUM(LTFL99:LTFL84!D13)</f>
        <v>4</v>
      </c>
      <c r="E13" s="1">
        <f>SUM(LTFL99:LTFL84!E13)</f>
        <v>4</v>
      </c>
      <c r="F13" s="1">
        <f>SUM(LTFL99:LTFL84!F13)</f>
        <v>1</v>
      </c>
      <c r="G13" s="1">
        <f>SUM(LTFL99:LTFL84!G13)</f>
        <v>2</v>
      </c>
      <c r="H13" s="1">
        <f>SUM(LTFL99:LTFL84!H13)</f>
        <v>3</v>
      </c>
      <c r="I13" s="1">
        <f>SUM(LTFL99:LTFL84!I13)</f>
        <v>3</v>
      </c>
      <c r="J13" s="9">
        <f t="shared" si="0"/>
        <v>7</v>
      </c>
      <c r="K13" s="9">
        <f t="shared" si="1"/>
        <v>3</v>
      </c>
      <c r="L13" s="9">
        <f t="shared" si="7"/>
        <v>35</v>
      </c>
      <c r="M13" s="9">
        <f t="shared" si="7"/>
        <v>15</v>
      </c>
      <c r="N13" s="5">
        <f t="shared" si="2"/>
        <v>5.697560975609756</v>
      </c>
      <c r="O13" s="11">
        <f t="shared" si="8"/>
        <v>28.487804878048777</v>
      </c>
      <c r="P13" s="5">
        <f t="shared" si="3"/>
        <v>0.9756097560975607</v>
      </c>
      <c r="Q13" s="9">
        <f t="shared" si="4"/>
        <v>4</v>
      </c>
      <c r="R13" s="9">
        <f t="shared" si="5"/>
        <v>14</v>
      </c>
      <c r="W13" s="8" t="s">
        <v>52</v>
      </c>
      <c r="Y13" s="8" t="s">
        <v>52</v>
      </c>
      <c r="Z13" s="11">
        <f>SUM(N67:N73)</f>
        <v>275.1921951219512</v>
      </c>
      <c r="AA13" s="5">
        <f t="shared" si="6"/>
        <v>9.424390243902439</v>
      </c>
      <c r="AB13" s="11">
        <f>SUM(Q67:Q73)+SUM(R67:R73)</f>
        <v>519</v>
      </c>
      <c r="AC13" s="11">
        <f>100*SUM(R67:R73)/AB13</f>
        <v>96.53179190751445</v>
      </c>
      <c r="AH13" s="1" t="s">
        <v>52</v>
      </c>
      <c r="AI13" s="13">
        <f>MINA(LTFL93:LTFL84!Z13)</f>
        <v>2</v>
      </c>
      <c r="AJ13" s="13">
        <f>MAXA(LTFL93:LTFL84!Z13)</f>
        <v>97.6779661016949</v>
      </c>
      <c r="AK13" s="13">
        <f>MINA(LTFL93:LTFL84!AA13)</f>
        <v>0.9950248756218905</v>
      </c>
      <c r="AL13" s="13">
        <f>MAXA(LTFL93:LTFL84!AA13)</f>
        <v>32.98429319371728</v>
      </c>
      <c r="AM13" s="13">
        <f>AVERAGEA(LTFL93:LTFL84!AA13)</f>
        <v>10.895551251029868</v>
      </c>
      <c r="AN13" s="13">
        <f>MINA(LTFL93:LTFL84!AC13)</f>
        <v>82.6086956521739</v>
      </c>
      <c r="AO13" s="13">
        <f>MAXA(LTFL93:LTFL84!AC13)</f>
        <v>100</v>
      </c>
      <c r="AP13" s="13">
        <f>AVERAGEA(LTFL93:LTFL84!AC13)</f>
        <v>96.07334062950237</v>
      </c>
      <c r="AQ13" s="13">
        <f>COUNTA(LTFL93:LTFL84!AC13)</f>
        <v>10</v>
      </c>
      <c r="AR13" s="1">
        <v>1993</v>
      </c>
      <c r="AS13" s="1">
        <f>LTFL93!$Z$18</f>
        <v>79</v>
      </c>
    </row>
    <row r="14" spans="1:45" ht="12.75">
      <c r="A14" s="14">
        <v>32757</v>
      </c>
      <c r="B14" s="1">
        <f>SUM(LTFL99:LTFL84!B14)</f>
        <v>1</v>
      </c>
      <c r="C14" s="1">
        <f>SUM(LTFL99:LTFL84!C14)</f>
        <v>4</v>
      </c>
      <c r="D14" s="1">
        <f>SUM(LTFL99:LTFL84!D14)</f>
        <v>9</v>
      </c>
      <c r="E14" s="1">
        <f>SUM(LTFL99:LTFL84!E14)</f>
        <v>14</v>
      </c>
      <c r="F14" s="1">
        <f>SUM(LTFL99:LTFL84!F14)</f>
        <v>0</v>
      </c>
      <c r="G14" s="1">
        <f>SUM(LTFL99:LTFL84!G14)</f>
        <v>0</v>
      </c>
      <c r="H14" s="1">
        <f>SUM(LTFL99:LTFL84!H14)</f>
        <v>3</v>
      </c>
      <c r="I14" s="1">
        <f>SUM(LTFL99:LTFL84!I14)</f>
        <v>2</v>
      </c>
      <c r="J14" s="9">
        <f t="shared" si="0"/>
        <v>18</v>
      </c>
      <c r="K14" s="9">
        <f t="shared" si="1"/>
        <v>5</v>
      </c>
      <c r="L14" s="9">
        <f t="shared" si="7"/>
        <v>53</v>
      </c>
      <c r="M14" s="9">
        <f t="shared" si="7"/>
        <v>20</v>
      </c>
      <c r="N14" s="5">
        <f t="shared" si="2"/>
        <v>13.104390243902438</v>
      </c>
      <c r="O14" s="11">
        <f t="shared" si="8"/>
        <v>41.592195121951214</v>
      </c>
      <c r="P14" s="5">
        <f t="shared" si="3"/>
        <v>1.4243902439024387</v>
      </c>
      <c r="Q14" s="9">
        <f t="shared" si="4"/>
        <v>5</v>
      </c>
      <c r="R14" s="9">
        <f t="shared" si="5"/>
        <v>28</v>
      </c>
      <c r="T14" s="8"/>
      <c r="W14" s="8" t="s">
        <v>53</v>
      </c>
      <c r="X14" s="8" t="s">
        <v>53</v>
      </c>
      <c r="Z14" s="11">
        <f>SUM(N74:N80)</f>
        <v>251.83219512195117</v>
      </c>
      <c r="AA14" s="5">
        <f t="shared" si="6"/>
        <v>8.624390243902438</v>
      </c>
      <c r="AB14" s="11">
        <f>SUM(Q74:Q80)+SUM(R74:R80)</f>
        <v>476</v>
      </c>
      <c r="AC14" s="11">
        <f>100*SUM(R74:R80)/AB14</f>
        <v>96.42857142857143</v>
      </c>
      <c r="AG14" s="1" t="s">
        <v>53</v>
      </c>
      <c r="AI14" s="13">
        <f>MINA(LTFL93:LTFL84!Z14)</f>
        <v>0</v>
      </c>
      <c r="AJ14" s="13">
        <f>MAXA(LTFL93:LTFL84!Z14)</f>
        <v>121.72549019607843</v>
      </c>
      <c r="AK14" s="13">
        <f>MINA(LTFL93:LTFL84!AA14)</f>
        <v>0</v>
      </c>
      <c r="AL14" s="13">
        <f>MAXA(LTFL93:LTFL84!AA14)</f>
        <v>31.372549019607845</v>
      </c>
      <c r="AM14" s="13">
        <f>AVERAGEA(LTFL93:LTFL84!AA14)</f>
        <v>6.416178427409771</v>
      </c>
      <c r="AN14" s="13">
        <f>MINA(LTFL93:LTFL84!AC14)</f>
        <v>66.66666666666667</v>
      </c>
      <c r="AO14" s="13">
        <f>MAXA(LTFL93:LTFL84!AC14)</f>
        <v>100</v>
      </c>
      <c r="AP14" s="13">
        <f>AVERAGEA(LTFL93:LTFL84!AC14)</f>
        <v>93.32093911835291</v>
      </c>
      <c r="AQ14" s="13">
        <f>COUNTA(LTFL93:LTFL84!AC14)</f>
        <v>8</v>
      </c>
      <c r="AR14" s="1">
        <v>1994</v>
      </c>
      <c r="AS14" s="1">
        <f>LTFL94!$Z$18</f>
        <v>48</v>
      </c>
    </row>
    <row r="15" spans="1:45" ht="12.75">
      <c r="A15" s="14">
        <v>32758</v>
      </c>
      <c r="B15" s="1">
        <f>SUM(LTFL99:LTFL84!B15)</f>
        <v>5</v>
      </c>
      <c r="C15" s="1">
        <f>SUM(LTFL99:LTFL84!C15)</f>
        <v>1</v>
      </c>
      <c r="D15" s="1">
        <f>SUM(LTFL99:LTFL84!D15)</f>
        <v>12</v>
      </c>
      <c r="E15" s="1">
        <f>SUM(LTFL99:LTFL84!E15)</f>
        <v>8</v>
      </c>
      <c r="F15" s="1">
        <f>SUM(LTFL99:LTFL84!F15)</f>
        <v>0</v>
      </c>
      <c r="G15" s="1">
        <f>SUM(LTFL99:LTFL84!G15)</f>
        <v>2</v>
      </c>
      <c r="H15" s="1">
        <f>SUM(LTFL99:LTFL84!H15)</f>
        <v>2</v>
      </c>
      <c r="I15" s="1">
        <f>SUM(LTFL99:LTFL84!I15)</f>
        <v>3</v>
      </c>
      <c r="J15" s="9">
        <f t="shared" si="0"/>
        <v>14</v>
      </c>
      <c r="K15" s="9">
        <f t="shared" si="1"/>
        <v>3</v>
      </c>
      <c r="L15" s="9">
        <f t="shared" si="7"/>
        <v>67</v>
      </c>
      <c r="M15" s="9">
        <f t="shared" si="7"/>
        <v>23</v>
      </c>
      <c r="N15" s="5">
        <f t="shared" si="2"/>
        <v>9.685853658536585</v>
      </c>
      <c r="O15" s="11">
        <f t="shared" si="8"/>
        <v>51.2780487804878</v>
      </c>
      <c r="P15" s="5">
        <f t="shared" si="3"/>
        <v>1.7560975609756093</v>
      </c>
      <c r="Q15" s="9">
        <f t="shared" si="4"/>
        <v>8</v>
      </c>
      <c r="R15" s="9">
        <f t="shared" si="5"/>
        <v>25</v>
      </c>
      <c r="T15" s="8"/>
      <c r="W15" s="8" t="s">
        <v>54</v>
      </c>
      <c r="Y15" s="8" t="s">
        <v>54</v>
      </c>
      <c r="Z15" s="11">
        <f>SUM(N81:N87)</f>
        <v>121.35804878048779</v>
      </c>
      <c r="AA15" s="5">
        <f t="shared" si="6"/>
        <v>4.156097560975609</v>
      </c>
      <c r="AB15" s="11">
        <f>SUM(Q81:Q87)+SUM(R81:R87)</f>
        <v>229</v>
      </c>
      <c r="AC15" s="11">
        <f>100*SUM(R81:R87)/AB15</f>
        <v>96.5065502183406</v>
      </c>
      <c r="AH15" s="1" t="s">
        <v>54</v>
      </c>
      <c r="AI15" s="13">
        <f>MINA(LTFL93:LTFL84!Z15)</f>
        <v>0</v>
      </c>
      <c r="AJ15" s="13">
        <f>MAXA(LTFL93:LTFL84!Z15)</f>
        <v>34.47457627118644</v>
      </c>
      <c r="AK15" s="13">
        <f>MINA(LTFL93:LTFL84!AA15)</f>
        <v>0</v>
      </c>
      <c r="AL15" s="13">
        <f>MAXA(LTFL93:LTFL84!AA15)</f>
        <v>7.563025210084034</v>
      </c>
      <c r="AM15" s="13">
        <f>AVERAGEA(LTFL93:LTFL84!AA15)</f>
        <v>3.8387661416956136</v>
      </c>
      <c r="AN15" s="13">
        <f>MINA(LTFL93:LTFL84!AC15)</f>
        <v>94.5945945945946</v>
      </c>
      <c r="AO15" s="13">
        <f>MAXA(LTFL93:LTFL84!AC15)</f>
        <v>100</v>
      </c>
      <c r="AP15" s="13">
        <f>AVERAGEA(LTFL93:LTFL84!AC15)</f>
        <v>98.6074372244585</v>
      </c>
      <c r="AQ15" s="13">
        <f>COUNTA(LTFL93:LTFL84!AC15)</f>
        <v>9</v>
      </c>
      <c r="AR15" s="1">
        <v>1995</v>
      </c>
      <c r="AS15" s="1">
        <f>LTFL95!$Z$18</f>
        <v>55.00000000000001</v>
      </c>
    </row>
    <row r="16" spans="1:45" ht="12.75">
      <c r="A16" s="14">
        <v>32759</v>
      </c>
      <c r="B16" s="1">
        <f>SUM(LTFL99:LTFL84!B16)</f>
        <v>0</v>
      </c>
      <c r="C16" s="1">
        <f>SUM(LTFL99:LTFL84!C16)</f>
        <v>1</v>
      </c>
      <c r="D16" s="1">
        <f>SUM(LTFL99:LTFL84!D16)</f>
        <v>13</v>
      </c>
      <c r="E16" s="1">
        <f>SUM(LTFL99:LTFL84!E16)</f>
        <v>6</v>
      </c>
      <c r="F16" s="1">
        <f>SUM(LTFL99:LTFL84!F16)</f>
        <v>0</v>
      </c>
      <c r="G16" s="1">
        <f>SUM(LTFL99:LTFL84!G16)</f>
        <v>1</v>
      </c>
      <c r="H16" s="1">
        <f>SUM(LTFL99:LTFL84!H16)</f>
        <v>7</v>
      </c>
      <c r="I16" s="1">
        <f>SUM(LTFL99:LTFL84!I16)</f>
        <v>11</v>
      </c>
      <c r="J16" s="9">
        <f t="shared" si="0"/>
        <v>18</v>
      </c>
      <c r="K16" s="9">
        <f t="shared" si="1"/>
        <v>17</v>
      </c>
      <c r="L16" s="9">
        <f t="shared" si="7"/>
        <v>85</v>
      </c>
      <c r="M16" s="9">
        <f t="shared" si="7"/>
        <v>40</v>
      </c>
      <c r="N16" s="5">
        <f t="shared" si="2"/>
        <v>19.941463414634146</v>
      </c>
      <c r="O16" s="11">
        <f t="shared" si="8"/>
        <v>71.21951219512195</v>
      </c>
      <c r="P16" s="5">
        <f t="shared" si="3"/>
        <v>2.439024390243902</v>
      </c>
      <c r="Q16" s="9">
        <f t="shared" si="4"/>
        <v>2</v>
      </c>
      <c r="R16" s="9">
        <f t="shared" si="5"/>
        <v>37</v>
      </c>
      <c r="W16" s="8" t="s">
        <v>55</v>
      </c>
      <c r="X16" s="8" t="s">
        <v>55</v>
      </c>
      <c r="Z16" s="11">
        <f>SUM(N88:N94)</f>
        <v>101.41658536585365</v>
      </c>
      <c r="AA16" s="5">
        <f t="shared" si="6"/>
        <v>3.4731707317073166</v>
      </c>
      <c r="AB16" s="11">
        <f>SUM(Q88:Q94)+SUM(R88:R94)</f>
        <v>194</v>
      </c>
      <c r="AC16" s="11">
        <f>100*SUM(R88:R94)/AB16</f>
        <v>95.87628865979381</v>
      </c>
      <c r="AG16" s="1" t="s">
        <v>55</v>
      </c>
      <c r="AI16" s="13">
        <f>MINA(LTFL93:LTFL84!Z16)</f>
        <v>0</v>
      </c>
      <c r="AJ16" s="13">
        <f>MAXA(LTFL93:LTFL84!Z16)</f>
        <v>41.78736517719568</v>
      </c>
      <c r="AK16" s="13">
        <f>MINA(LTFL93:LTFL84!AA16)</f>
        <v>0</v>
      </c>
      <c r="AL16" s="13">
        <f>MAXA(LTFL93:LTFL84!AA16)</f>
        <v>6.163328197226502</v>
      </c>
      <c r="AM16" s="13">
        <f>AVERAGEA(LTFL93:LTFL84!AA16)</f>
        <v>2.6501021461490604</v>
      </c>
      <c r="AN16" s="13">
        <f>MINA(LTFL93:LTFL84!AC16)</f>
        <v>88.88888888888889</v>
      </c>
      <c r="AO16" s="13">
        <f>MAXA(LTFL93:LTFL84!AC16)</f>
        <v>100</v>
      </c>
      <c r="AP16" s="13">
        <f>AVERAGEA(LTFL93:LTFL84!AC16)</f>
        <v>96.2408052651955</v>
      </c>
      <c r="AQ16" s="13">
        <f>COUNTA(LTFL93:LTFL84!AC16)</f>
        <v>7</v>
      </c>
      <c r="AR16" s="1">
        <v>1996</v>
      </c>
      <c r="AS16" s="1">
        <v>24</v>
      </c>
    </row>
    <row r="17" spans="1:44" ht="15">
      <c r="A17" s="14">
        <v>32760</v>
      </c>
      <c r="B17" s="1">
        <f>SUM(LTFL99:LTFL84!B17)</f>
        <v>0</v>
      </c>
      <c r="C17" s="1">
        <f>SUM(LTFL99:LTFL84!C17)</f>
        <v>0</v>
      </c>
      <c r="D17" s="1">
        <f>SUM(LTFL99:LTFL84!D17)</f>
        <v>5</v>
      </c>
      <c r="E17" s="1">
        <f>SUM(LTFL99:LTFL84!E17)</f>
        <v>9</v>
      </c>
      <c r="F17" s="1">
        <f>SUM(LTFL99:LTFL84!F17)</f>
        <v>3</v>
      </c>
      <c r="G17" s="1">
        <f>SUM(LTFL99:LTFL84!G17)</f>
        <v>0</v>
      </c>
      <c r="H17" s="1">
        <f>SUM(LTFL99:LTFL84!H17)</f>
        <v>12</v>
      </c>
      <c r="I17" s="1">
        <f>SUM(LTFL99:LTFL84!I17)</f>
        <v>6</v>
      </c>
      <c r="J17" s="9">
        <f t="shared" si="0"/>
        <v>14</v>
      </c>
      <c r="K17" s="9">
        <f t="shared" si="1"/>
        <v>15</v>
      </c>
      <c r="L17" s="9">
        <f t="shared" si="7"/>
        <v>99</v>
      </c>
      <c r="M17" s="9">
        <f t="shared" si="7"/>
        <v>55</v>
      </c>
      <c r="N17" s="5">
        <f t="shared" si="2"/>
        <v>16.52292682926829</v>
      </c>
      <c r="O17" s="11">
        <f t="shared" si="8"/>
        <v>87.74243902439024</v>
      </c>
      <c r="P17" s="5">
        <f t="shared" si="3"/>
        <v>3.0048780487804874</v>
      </c>
      <c r="Q17" s="9">
        <f t="shared" si="4"/>
        <v>3</v>
      </c>
      <c r="R17" s="9">
        <f t="shared" si="5"/>
        <v>32</v>
      </c>
      <c r="T17" s="8"/>
      <c r="W17" s="8" t="s">
        <v>56</v>
      </c>
      <c r="X17"/>
      <c r="Y17" s="8" t="s">
        <v>56</v>
      </c>
      <c r="Z17" s="11">
        <f>SUM(N95:N101)</f>
        <v>76.34731707317073</v>
      </c>
      <c r="AA17" s="5">
        <f t="shared" si="6"/>
        <v>2.614634146341463</v>
      </c>
      <c r="AB17" s="11">
        <f>SUM(Q95:Q101)+SUM(R95:R101)</f>
        <v>150</v>
      </c>
      <c r="AC17" s="11">
        <f>100*SUM(R95:R101)/AB17</f>
        <v>94.66666666666667</v>
      </c>
      <c r="AH17" s="1" t="s">
        <v>56</v>
      </c>
      <c r="AI17" s="13">
        <f>MINA(LTFL93:LTFL84!Z17)</f>
        <v>0</v>
      </c>
      <c r="AJ17" s="13">
        <f>MAXA(LTFL93:LTFL84!Z17)</f>
        <v>49.10015408320492</v>
      </c>
      <c r="AK17" s="13">
        <f>MINA(LTFL93:LTFL84!AA17)</f>
        <v>0</v>
      </c>
      <c r="AL17" s="13">
        <f>MAXA(LTFL93:LTFL84!AA17)</f>
        <v>7.241910631741138</v>
      </c>
      <c r="AM17" s="13">
        <f>AVERAGEA(LTFL93:LTFL84!AA17)</f>
        <v>1.3843867864914483</v>
      </c>
      <c r="AN17" s="13">
        <f>MINA(LTFL93:LTFL84!AC17)</f>
        <v>80</v>
      </c>
      <c r="AO17" s="13">
        <f>MAXA(LTFL93:LTFL84!AC17)</f>
        <v>100</v>
      </c>
      <c r="AP17" s="13">
        <f>AVERAGEA(LTFL93:LTFL84!AC17)</f>
        <v>95.23533070702881</v>
      </c>
      <c r="AQ17" s="13">
        <f>COUNTA(LTFL93:LTFL84!AC17)</f>
        <v>7</v>
      </c>
      <c r="AR17" s="1">
        <v>1997</v>
      </c>
    </row>
    <row r="18" spans="1:45" ht="15">
      <c r="A18" s="14">
        <v>32761</v>
      </c>
      <c r="B18" s="1">
        <f>SUM(LTFL99:LTFL84!B18)</f>
        <v>0</v>
      </c>
      <c r="C18" s="1">
        <f>SUM(LTFL99:LTFL84!C18)</f>
        <v>0</v>
      </c>
      <c r="D18" s="1">
        <f>SUM(LTFL99:LTFL84!D18)</f>
        <v>2</v>
      </c>
      <c r="E18" s="1">
        <f>SUM(LTFL99:LTFL84!E18)</f>
        <v>7</v>
      </c>
      <c r="F18" s="1">
        <f>SUM(LTFL99:LTFL84!F18)</f>
        <v>0</v>
      </c>
      <c r="G18" s="1">
        <f>SUM(LTFL99:LTFL84!G18)</f>
        <v>1</v>
      </c>
      <c r="H18" s="1">
        <f>SUM(LTFL99:LTFL84!H18)</f>
        <v>6</v>
      </c>
      <c r="I18" s="1">
        <f>SUM(LTFL99:LTFL84!I18)</f>
        <v>6</v>
      </c>
      <c r="J18" s="9">
        <f t="shared" si="0"/>
        <v>9</v>
      </c>
      <c r="K18" s="9">
        <f t="shared" si="1"/>
        <v>11</v>
      </c>
      <c r="L18" s="9">
        <f t="shared" si="7"/>
        <v>108</v>
      </c>
      <c r="M18" s="9">
        <f t="shared" si="7"/>
        <v>66</v>
      </c>
      <c r="N18" s="5">
        <f t="shared" si="2"/>
        <v>11.395121951219512</v>
      </c>
      <c r="O18" s="11">
        <f t="shared" si="8"/>
        <v>99.13756097560974</v>
      </c>
      <c r="P18" s="5">
        <f t="shared" si="3"/>
        <v>3.395121951219511</v>
      </c>
      <c r="Q18" s="9">
        <f t="shared" si="4"/>
        <v>1</v>
      </c>
      <c r="R18" s="9">
        <f t="shared" si="5"/>
        <v>21</v>
      </c>
      <c r="T18" s="8"/>
      <c r="Y18" s="8" t="s">
        <v>57</v>
      </c>
      <c r="Z18" s="9">
        <f>SUM(Z4:Z17)</f>
        <v>2920</v>
      </c>
      <c r="AA18" s="9">
        <f>SUM(AA4:AA17)</f>
        <v>99.99999999999999</v>
      </c>
      <c r="AB18" s="9">
        <f>SUM(AB4:AB17)</f>
        <v>5807</v>
      </c>
      <c r="AD18" s="27"/>
      <c r="AG18"/>
      <c r="AH18"/>
      <c r="AI18"/>
      <c r="AJ18"/>
      <c r="AK18"/>
      <c r="AL18"/>
      <c r="AM18"/>
      <c r="AN18"/>
      <c r="AO18"/>
      <c r="AP18"/>
      <c r="AQ18"/>
      <c r="AR18" s="1" t="s">
        <v>58</v>
      </c>
      <c r="AS18" s="1">
        <f>AVERAGEA(AS4:AS17)</f>
        <v>224.53846153846155</v>
      </c>
    </row>
    <row r="19" spans="1:44" ht="15">
      <c r="A19" s="14">
        <v>32762</v>
      </c>
      <c r="B19" s="1">
        <f>SUM(LTFL99:LTFL84!B19)</f>
        <v>0</v>
      </c>
      <c r="C19" s="1">
        <f>SUM(LTFL99:LTFL84!C19)</f>
        <v>1</v>
      </c>
      <c r="D19" s="1">
        <f>SUM(LTFL99:LTFL84!D19)</f>
        <v>6</v>
      </c>
      <c r="E19" s="1">
        <f>SUM(LTFL99:LTFL84!E19)</f>
        <v>5</v>
      </c>
      <c r="F19" s="1">
        <f>SUM(LTFL99:LTFL84!F19)</f>
        <v>2</v>
      </c>
      <c r="G19" s="1">
        <f>SUM(LTFL99:LTFL84!G19)</f>
        <v>1</v>
      </c>
      <c r="H19" s="1">
        <f>SUM(LTFL99:LTFL84!H19)</f>
        <v>6</v>
      </c>
      <c r="I19" s="1">
        <f>SUM(LTFL99:LTFL84!I19)</f>
        <v>5</v>
      </c>
      <c r="J19" s="9">
        <f t="shared" si="0"/>
        <v>10</v>
      </c>
      <c r="K19" s="9">
        <f t="shared" si="1"/>
        <v>8</v>
      </c>
      <c r="L19" s="9">
        <f t="shared" si="7"/>
        <v>118</v>
      </c>
      <c r="M19" s="9">
        <f t="shared" si="7"/>
        <v>74</v>
      </c>
      <c r="N19" s="5">
        <f t="shared" si="2"/>
        <v>10.25560975609756</v>
      </c>
      <c r="O19" s="11">
        <f t="shared" si="8"/>
        <v>109.3931707317073</v>
      </c>
      <c r="P19" s="5">
        <f t="shared" si="3"/>
        <v>3.746341463414633</v>
      </c>
      <c r="Q19" s="9">
        <f t="shared" si="4"/>
        <v>4</v>
      </c>
      <c r="R19" s="9">
        <f t="shared" si="5"/>
        <v>22</v>
      </c>
      <c r="X19"/>
      <c r="Y19"/>
      <c r="Z19"/>
      <c r="AA19"/>
      <c r="AB19"/>
      <c r="AC19"/>
      <c r="AG19"/>
      <c r="AH19"/>
      <c r="AI19"/>
      <c r="AJ19"/>
      <c r="AK19"/>
      <c r="AL19"/>
      <c r="AM19"/>
      <c r="AN19"/>
      <c r="AO19"/>
      <c r="AP19"/>
      <c r="AQ19"/>
      <c r="AR19" s="1" t="s">
        <v>59</v>
      </c>
    </row>
    <row r="20" spans="1:45" ht="12.75">
      <c r="A20" s="14">
        <v>32763</v>
      </c>
      <c r="B20" s="1">
        <f>SUM(LTFL99:LTFL84!B20)</f>
        <v>0</v>
      </c>
      <c r="C20" s="1">
        <f>SUM(LTFL99:LTFL84!C20)</f>
        <v>2</v>
      </c>
      <c r="D20" s="1">
        <f>SUM(LTFL99:LTFL84!D20)</f>
        <v>5</v>
      </c>
      <c r="E20" s="1">
        <f>SUM(LTFL99:LTFL84!E20)</f>
        <v>9</v>
      </c>
      <c r="F20" s="1">
        <f>SUM(LTFL99:LTFL84!F20)</f>
        <v>1</v>
      </c>
      <c r="G20" s="1">
        <f>SUM(LTFL99:LTFL84!G20)</f>
        <v>2</v>
      </c>
      <c r="H20" s="1">
        <f>SUM(LTFL99:LTFL84!H20)</f>
        <v>6</v>
      </c>
      <c r="I20" s="1">
        <f>SUM(LTFL99:LTFL84!I20)</f>
        <v>2</v>
      </c>
      <c r="J20" s="9">
        <f t="shared" si="0"/>
        <v>12</v>
      </c>
      <c r="K20" s="9">
        <f t="shared" si="1"/>
        <v>5</v>
      </c>
      <c r="L20" s="9">
        <f t="shared" si="7"/>
        <v>130</v>
      </c>
      <c r="M20" s="9">
        <f t="shared" si="7"/>
        <v>79</v>
      </c>
      <c r="N20" s="5">
        <f t="shared" si="2"/>
        <v>9.685853658536585</v>
      </c>
      <c r="O20" s="11">
        <f t="shared" si="8"/>
        <v>119.07902439024389</v>
      </c>
      <c r="P20" s="5">
        <f t="shared" si="3"/>
        <v>4.078048780487804</v>
      </c>
      <c r="Q20" s="9">
        <f t="shared" si="4"/>
        <v>5</v>
      </c>
      <c r="R20" s="9">
        <f t="shared" si="5"/>
        <v>22</v>
      </c>
      <c r="T20" s="8" t="s">
        <v>82</v>
      </c>
      <c r="V20" s="1">
        <v>14</v>
      </c>
      <c r="AR20" s="1">
        <v>1999</v>
      </c>
      <c r="AS20" s="1">
        <v>1</v>
      </c>
    </row>
    <row r="21" spans="1:25" ht="15">
      <c r="A21" s="14">
        <v>32764</v>
      </c>
      <c r="B21" s="1">
        <f>SUM(LTFL99:LTFL84!B21)</f>
        <v>0</v>
      </c>
      <c r="C21" s="1">
        <f>SUM(LTFL99:LTFL84!C21)</f>
        <v>2</v>
      </c>
      <c r="D21" s="1">
        <f>SUM(LTFL99:LTFL84!D21)</f>
        <v>4</v>
      </c>
      <c r="E21" s="1">
        <f>SUM(LTFL99:LTFL84!E21)</f>
        <v>4</v>
      </c>
      <c r="F21" s="1">
        <f>SUM(LTFL99:LTFL84!F21)</f>
        <v>0</v>
      </c>
      <c r="G21" s="1">
        <f>SUM(LTFL99:LTFL84!G21)</f>
        <v>1</v>
      </c>
      <c r="H21" s="1">
        <f>SUM(LTFL99:LTFL84!H21)</f>
        <v>6</v>
      </c>
      <c r="I21" s="1">
        <f>SUM(LTFL99:LTFL84!I21)</f>
        <v>5</v>
      </c>
      <c r="J21" s="9">
        <f t="shared" si="0"/>
        <v>6</v>
      </c>
      <c r="K21" s="9">
        <f t="shared" si="1"/>
        <v>10</v>
      </c>
      <c r="L21" s="9">
        <f t="shared" si="7"/>
        <v>136</v>
      </c>
      <c r="M21" s="9">
        <f t="shared" si="7"/>
        <v>89</v>
      </c>
      <c r="N21" s="5">
        <f t="shared" si="2"/>
        <v>9.116097560975609</v>
      </c>
      <c r="O21" s="11">
        <f t="shared" si="8"/>
        <v>128.1951219512195</v>
      </c>
      <c r="P21" s="5">
        <f t="shared" si="3"/>
        <v>4.390243902439023</v>
      </c>
      <c r="Q21" s="9">
        <f t="shared" si="4"/>
        <v>3</v>
      </c>
      <c r="R21" s="9">
        <f t="shared" si="5"/>
        <v>19</v>
      </c>
      <c r="T21" s="8" t="s">
        <v>83</v>
      </c>
      <c r="V21" s="1">
        <v>1185.955714</v>
      </c>
      <c r="X21"/>
      <c r="Y21"/>
    </row>
    <row r="22" spans="1:25" ht="15">
      <c r="A22" s="14">
        <v>32765</v>
      </c>
      <c r="B22" s="1">
        <f>SUM(LTFL99:LTFL84!B22)</f>
        <v>1</v>
      </c>
      <c r="C22" s="1">
        <f>SUM(LTFL99:LTFL84!C22)</f>
        <v>1</v>
      </c>
      <c r="D22" s="1">
        <f>SUM(LTFL99:LTFL84!D22)</f>
        <v>6</v>
      </c>
      <c r="E22" s="1">
        <f>SUM(LTFL99:LTFL84!E22)</f>
        <v>6</v>
      </c>
      <c r="F22" s="1">
        <f>SUM(LTFL99:LTFL84!F22)</f>
        <v>3</v>
      </c>
      <c r="G22" s="1">
        <f>SUM(LTFL99:LTFL84!G22)</f>
        <v>3</v>
      </c>
      <c r="H22" s="1">
        <f>SUM(LTFL99:LTFL84!H22)</f>
        <v>11</v>
      </c>
      <c r="I22" s="1">
        <f>SUM(LTFL99:LTFL84!I22)</f>
        <v>7</v>
      </c>
      <c r="J22" s="9">
        <f t="shared" si="0"/>
        <v>10</v>
      </c>
      <c r="K22" s="9">
        <f t="shared" si="1"/>
        <v>12</v>
      </c>
      <c r="L22" s="9">
        <f t="shared" si="7"/>
        <v>146</v>
      </c>
      <c r="M22" s="9">
        <f t="shared" si="7"/>
        <v>101</v>
      </c>
      <c r="N22" s="5">
        <f t="shared" si="2"/>
        <v>12.534634146341462</v>
      </c>
      <c r="O22" s="11">
        <f t="shared" si="8"/>
        <v>140.72975609756097</v>
      </c>
      <c r="P22" s="5">
        <f t="shared" si="3"/>
        <v>4.81951219512195</v>
      </c>
      <c r="Q22" s="9">
        <f t="shared" si="4"/>
        <v>8</v>
      </c>
      <c r="R22" s="9">
        <f t="shared" si="5"/>
        <v>30</v>
      </c>
      <c r="X22"/>
      <c r="Y22"/>
    </row>
    <row r="23" spans="1:25" ht="15">
      <c r="A23" s="14">
        <v>32766</v>
      </c>
      <c r="B23" s="1">
        <f>SUM(LTFL99:LTFL84!B23)</f>
        <v>1</v>
      </c>
      <c r="C23" s="1">
        <f>SUM(LTFL99:LTFL84!C23)</f>
        <v>2</v>
      </c>
      <c r="D23" s="1">
        <f>SUM(LTFL99:LTFL84!D23)</f>
        <v>10</v>
      </c>
      <c r="E23" s="1">
        <f>SUM(LTFL99:LTFL84!E23)</f>
        <v>20</v>
      </c>
      <c r="F23" s="1">
        <f>SUM(LTFL99:LTFL84!F23)</f>
        <v>2</v>
      </c>
      <c r="G23" s="1">
        <f>SUM(LTFL99:LTFL84!G23)</f>
        <v>0</v>
      </c>
      <c r="H23" s="1">
        <f>SUM(LTFL99:LTFL84!H23)</f>
        <v>11</v>
      </c>
      <c r="I23" s="1">
        <f>SUM(LTFL99:LTFL84!I23)</f>
        <v>13</v>
      </c>
      <c r="J23" s="9">
        <f t="shared" si="0"/>
        <v>27</v>
      </c>
      <c r="K23" s="9">
        <f t="shared" si="1"/>
        <v>22</v>
      </c>
      <c r="L23" s="9">
        <f t="shared" si="7"/>
        <v>173</v>
      </c>
      <c r="M23" s="9">
        <f t="shared" si="7"/>
        <v>123</v>
      </c>
      <c r="N23" s="5">
        <f t="shared" si="2"/>
        <v>27.9180487804878</v>
      </c>
      <c r="O23" s="11">
        <f t="shared" si="8"/>
        <v>168.64780487804876</v>
      </c>
      <c r="P23" s="5">
        <f t="shared" si="3"/>
        <v>5.77560975609756</v>
      </c>
      <c r="Q23" s="9">
        <f t="shared" si="4"/>
        <v>5</v>
      </c>
      <c r="R23" s="9">
        <f t="shared" si="5"/>
        <v>54</v>
      </c>
      <c r="T23" s="8"/>
      <c r="X23"/>
      <c r="Y23"/>
    </row>
    <row r="24" spans="1:25" ht="15">
      <c r="A24" s="14">
        <v>32767</v>
      </c>
      <c r="B24" s="1">
        <f>SUM(LTFL99:LTFL84!B24)</f>
        <v>0</v>
      </c>
      <c r="C24" s="1">
        <f>SUM(LTFL99:LTFL84!C24)</f>
        <v>2</v>
      </c>
      <c r="D24" s="1">
        <f>SUM(LTFL99:LTFL84!D24)</f>
        <v>12</v>
      </c>
      <c r="E24" s="1">
        <f>SUM(LTFL99:LTFL84!E24)</f>
        <v>16</v>
      </c>
      <c r="F24" s="1">
        <f>SUM(LTFL99:LTFL84!F24)</f>
        <v>2</v>
      </c>
      <c r="G24" s="1">
        <f>SUM(LTFL99:LTFL84!G24)</f>
        <v>3</v>
      </c>
      <c r="H24" s="1">
        <f>SUM(LTFL99:LTFL84!H24)</f>
        <v>17</v>
      </c>
      <c r="I24" s="1">
        <f>SUM(LTFL99:LTFL84!I24)</f>
        <v>25</v>
      </c>
      <c r="J24" s="9">
        <f t="shared" si="0"/>
        <v>26</v>
      </c>
      <c r="K24" s="9">
        <f t="shared" si="1"/>
        <v>37</v>
      </c>
      <c r="L24" s="9">
        <f t="shared" si="7"/>
        <v>199</v>
      </c>
      <c r="M24" s="9">
        <f t="shared" si="7"/>
        <v>160</v>
      </c>
      <c r="N24" s="5">
        <f t="shared" si="2"/>
        <v>35.89463414634146</v>
      </c>
      <c r="O24" s="11">
        <f t="shared" si="8"/>
        <v>204.5424390243902</v>
      </c>
      <c r="P24" s="5">
        <f t="shared" si="3"/>
        <v>7.004878048780485</v>
      </c>
      <c r="Q24" s="9">
        <f t="shared" si="4"/>
        <v>7</v>
      </c>
      <c r="R24" s="9">
        <f t="shared" si="5"/>
        <v>70</v>
      </c>
      <c r="T24" s="8"/>
      <c r="X24"/>
      <c r="Y24"/>
    </row>
    <row r="25" spans="1:25" ht="15">
      <c r="A25" s="14">
        <v>32768</v>
      </c>
      <c r="B25" s="1">
        <f>SUM(LTFL99:LTFL84!B25)</f>
        <v>1</v>
      </c>
      <c r="C25" s="1">
        <f>SUM(LTFL99:LTFL84!C25)</f>
        <v>5</v>
      </c>
      <c r="D25" s="1">
        <f>SUM(LTFL99:LTFL84!D25)</f>
        <v>3</v>
      </c>
      <c r="E25" s="1">
        <f>SUM(LTFL99:LTFL84!E25)</f>
        <v>12</v>
      </c>
      <c r="F25" s="1">
        <f>SUM(LTFL99:LTFL84!F25)</f>
        <v>0</v>
      </c>
      <c r="G25" s="1">
        <f>SUM(LTFL99:LTFL84!G25)</f>
        <v>1</v>
      </c>
      <c r="H25" s="1">
        <f>SUM(LTFL99:LTFL84!H25)</f>
        <v>11</v>
      </c>
      <c r="I25" s="1">
        <f>SUM(LTFL99:LTFL84!I25)</f>
        <v>5</v>
      </c>
      <c r="J25" s="9">
        <f t="shared" si="0"/>
        <v>9</v>
      </c>
      <c r="K25" s="9">
        <f t="shared" si="1"/>
        <v>15</v>
      </c>
      <c r="L25" s="9">
        <f aca="true" t="shared" si="9" ref="L25:M44">L24+J25</f>
        <v>208</v>
      </c>
      <c r="M25" s="9">
        <f t="shared" si="9"/>
        <v>175</v>
      </c>
      <c r="N25" s="5">
        <f t="shared" si="2"/>
        <v>13.674146341463413</v>
      </c>
      <c r="O25" s="11">
        <f t="shared" si="8"/>
        <v>218.21658536585363</v>
      </c>
      <c r="P25" s="5">
        <f t="shared" si="3"/>
        <v>7.473170731707316</v>
      </c>
      <c r="Q25" s="9">
        <f t="shared" si="4"/>
        <v>7</v>
      </c>
      <c r="R25" s="9">
        <f t="shared" si="5"/>
        <v>31</v>
      </c>
      <c r="S25" s="8" t="s">
        <v>60</v>
      </c>
      <c r="X25"/>
      <c r="Y25"/>
    </row>
    <row r="26" spans="1:25" ht="15">
      <c r="A26" s="14">
        <v>32769</v>
      </c>
      <c r="B26" s="1">
        <f>SUM(LTFL99:LTFL84!B26)</f>
        <v>0</v>
      </c>
      <c r="C26" s="1">
        <f>SUM(LTFL99:LTFL84!C26)</f>
        <v>1</v>
      </c>
      <c r="D26" s="1">
        <f>SUM(LTFL99:LTFL84!D26)</f>
        <v>26</v>
      </c>
      <c r="E26" s="1">
        <f>SUM(LTFL99:LTFL84!E26)</f>
        <v>20</v>
      </c>
      <c r="F26" s="1">
        <f>SUM(LTFL99:LTFL84!F26)</f>
        <v>2</v>
      </c>
      <c r="G26" s="1">
        <f>SUM(LTFL99:LTFL84!G26)</f>
        <v>0</v>
      </c>
      <c r="H26" s="1">
        <f>SUM(LTFL99:LTFL84!H26)</f>
        <v>20</v>
      </c>
      <c r="I26" s="1">
        <f>SUM(LTFL99:LTFL84!I26)</f>
        <v>25</v>
      </c>
      <c r="J26" s="9">
        <f t="shared" si="0"/>
        <v>45</v>
      </c>
      <c r="K26" s="9">
        <f t="shared" si="1"/>
        <v>43</v>
      </c>
      <c r="L26" s="9">
        <f t="shared" si="9"/>
        <v>253</v>
      </c>
      <c r="M26" s="9">
        <f t="shared" si="9"/>
        <v>218</v>
      </c>
      <c r="N26" s="5">
        <f t="shared" si="2"/>
        <v>50.13853658536585</v>
      </c>
      <c r="O26" s="11">
        <f t="shared" si="8"/>
        <v>268.3551219512195</v>
      </c>
      <c r="P26" s="5">
        <f t="shared" si="3"/>
        <v>9.190243902439022</v>
      </c>
      <c r="Q26" s="9">
        <f t="shared" si="4"/>
        <v>3</v>
      </c>
      <c r="R26" s="9">
        <f t="shared" si="5"/>
        <v>91</v>
      </c>
      <c r="T26" s="8"/>
      <c r="X26"/>
      <c r="Y26"/>
    </row>
    <row r="27" spans="1:25" ht="15">
      <c r="A27" s="14">
        <v>32770</v>
      </c>
      <c r="B27" s="1">
        <f>SUM(LTFL99:LTFL84!B27)</f>
        <v>0</v>
      </c>
      <c r="C27" s="1">
        <f>SUM(LTFL99:LTFL84!C27)</f>
        <v>0</v>
      </c>
      <c r="D27" s="1">
        <f>SUM(LTFL99:LTFL84!D27)</f>
        <v>14</v>
      </c>
      <c r="E27" s="1">
        <f>SUM(LTFL99:LTFL84!E27)</f>
        <v>27</v>
      </c>
      <c r="F27" s="1">
        <f>SUM(LTFL99:LTFL84!F27)</f>
        <v>2</v>
      </c>
      <c r="G27" s="1">
        <f>SUM(LTFL99:LTFL84!G27)</f>
        <v>3</v>
      </c>
      <c r="H27" s="1">
        <f>SUM(LTFL99:LTFL84!H27)</f>
        <v>31</v>
      </c>
      <c r="I27" s="1">
        <f>SUM(LTFL99:LTFL84!I27)</f>
        <v>9</v>
      </c>
      <c r="J27" s="9">
        <f t="shared" si="0"/>
        <v>41</v>
      </c>
      <c r="K27" s="9">
        <f t="shared" si="1"/>
        <v>35</v>
      </c>
      <c r="L27" s="9">
        <f t="shared" si="9"/>
        <v>294</v>
      </c>
      <c r="M27" s="9">
        <f t="shared" si="9"/>
        <v>253</v>
      </c>
      <c r="N27" s="5">
        <f t="shared" si="2"/>
        <v>43.30146341463414</v>
      </c>
      <c r="O27" s="11">
        <f t="shared" si="8"/>
        <v>311.65658536585363</v>
      </c>
      <c r="P27" s="5">
        <f t="shared" si="3"/>
        <v>10.673170731707314</v>
      </c>
      <c r="Q27" s="9">
        <f t="shared" si="4"/>
        <v>5</v>
      </c>
      <c r="R27" s="9">
        <f t="shared" si="5"/>
        <v>81</v>
      </c>
      <c r="T27" s="8"/>
      <c r="X27"/>
      <c r="Y27"/>
    </row>
    <row r="28" spans="1:20" ht="12.75">
      <c r="A28" s="14">
        <v>32771</v>
      </c>
      <c r="B28" s="1">
        <f>SUM(LTFL99:LTFL84!B28)</f>
        <v>1</v>
      </c>
      <c r="C28" s="1">
        <f>SUM(LTFL99:LTFL84!C28)</f>
        <v>0</v>
      </c>
      <c r="D28" s="1">
        <f>SUM(LTFL99:LTFL84!D28)</f>
        <v>27</v>
      </c>
      <c r="E28" s="1">
        <f>SUM(LTFL99:LTFL84!E28)</f>
        <v>20</v>
      </c>
      <c r="F28" s="1">
        <f>SUM(LTFL99:LTFL84!F28)</f>
        <v>2</v>
      </c>
      <c r="G28" s="1">
        <f>SUM(LTFL99:LTFL84!G28)</f>
        <v>2</v>
      </c>
      <c r="H28" s="1">
        <f>SUM(LTFL99:LTFL84!H28)</f>
        <v>15</v>
      </c>
      <c r="I28" s="1">
        <f>SUM(LTFL99:LTFL84!I28)</f>
        <v>13</v>
      </c>
      <c r="J28" s="9">
        <f t="shared" si="0"/>
        <v>46</v>
      </c>
      <c r="K28" s="9">
        <f t="shared" si="1"/>
        <v>24</v>
      </c>
      <c r="L28" s="9">
        <f t="shared" si="9"/>
        <v>340</v>
      </c>
      <c r="M28" s="9">
        <f t="shared" si="9"/>
        <v>277</v>
      </c>
      <c r="N28" s="5">
        <f t="shared" si="2"/>
        <v>39.88292682926829</v>
      </c>
      <c r="O28" s="11">
        <f t="shared" si="8"/>
        <v>351.5395121951219</v>
      </c>
      <c r="P28" s="5">
        <f t="shared" si="3"/>
        <v>12.0390243902439</v>
      </c>
      <c r="Q28" s="9">
        <f t="shared" si="4"/>
        <v>5</v>
      </c>
      <c r="R28" s="9">
        <f t="shared" si="5"/>
        <v>75</v>
      </c>
      <c r="T28" s="8"/>
    </row>
    <row r="29" spans="1:18" ht="12.75">
      <c r="A29" s="14">
        <v>32772</v>
      </c>
      <c r="B29" s="1">
        <f>SUM(LTFL99:LTFL84!B29)</f>
        <v>2</v>
      </c>
      <c r="C29" s="1">
        <f>SUM(LTFL99:LTFL84!C29)</f>
        <v>4</v>
      </c>
      <c r="D29" s="1">
        <f>SUM(LTFL99:LTFL84!D29)</f>
        <v>15</v>
      </c>
      <c r="E29" s="1">
        <f>SUM(LTFL99:LTFL84!E29)</f>
        <v>27</v>
      </c>
      <c r="F29" s="1">
        <f>SUM(LTFL99:LTFL84!F29)</f>
        <v>2</v>
      </c>
      <c r="G29" s="1">
        <f>SUM(LTFL99:LTFL84!G29)</f>
        <v>5</v>
      </c>
      <c r="H29" s="1">
        <f>SUM(LTFL99:LTFL84!H29)</f>
        <v>21</v>
      </c>
      <c r="I29" s="1">
        <f>SUM(LTFL99:LTFL84!I29)</f>
        <v>10</v>
      </c>
      <c r="J29" s="9">
        <f t="shared" si="0"/>
        <v>36</v>
      </c>
      <c r="K29" s="9">
        <f t="shared" si="1"/>
        <v>24</v>
      </c>
      <c r="L29" s="9">
        <f t="shared" si="9"/>
        <v>376</v>
      </c>
      <c r="M29" s="9">
        <f t="shared" si="9"/>
        <v>301</v>
      </c>
      <c r="N29" s="5">
        <f t="shared" si="2"/>
        <v>34.18536585365853</v>
      </c>
      <c r="O29" s="11">
        <f t="shared" si="8"/>
        <v>385.72487804878045</v>
      </c>
      <c r="P29" s="5">
        <f t="shared" si="3"/>
        <v>13.209756097560971</v>
      </c>
      <c r="Q29" s="9">
        <f t="shared" si="4"/>
        <v>13</v>
      </c>
      <c r="R29" s="9">
        <f t="shared" si="5"/>
        <v>73</v>
      </c>
    </row>
    <row r="30" spans="1:20" ht="12.75">
      <c r="A30" s="14">
        <v>32773</v>
      </c>
      <c r="B30" s="1">
        <f>SUM(LTFL99:LTFL84!B30)</f>
        <v>0</v>
      </c>
      <c r="C30" s="1">
        <f>SUM(LTFL99:LTFL84!C30)</f>
        <v>1</v>
      </c>
      <c r="D30" s="1">
        <f>SUM(LTFL99:LTFL84!D30)</f>
        <v>13</v>
      </c>
      <c r="E30" s="1">
        <f>SUM(LTFL99:LTFL84!E30)</f>
        <v>10</v>
      </c>
      <c r="F30" s="1">
        <f>SUM(LTFL99:LTFL84!F30)</f>
        <v>2</v>
      </c>
      <c r="G30" s="1">
        <f>SUM(LTFL99:LTFL84!G30)</f>
        <v>1</v>
      </c>
      <c r="H30" s="1">
        <f>SUM(LTFL99:LTFL84!H30)</f>
        <v>23</v>
      </c>
      <c r="I30" s="1">
        <f>SUM(LTFL99:LTFL84!I30)</f>
        <v>12</v>
      </c>
      <c r="J30" s="9">
        <f t="shared" si="0"/>
        <v>22</v>
      </c>
      <c r="K30" s="9">
        <f t="shared" si="1"/>
        <v>32</v>
      </c>
      <c r="L30" s="9">
        <f t="shared" si="9"/>
        <v>398</v>
      </c>
      <c r="M30" s="9">
        <f t="shared" si="9"/>
        <v>333</v>
      </c>
      <c r="N30" s="5">
        <f t="shared" si="2"/>
        <v>30.766829268292682</v>
      </c>
      <c r="O30" s="11">
        <f t="shared" si="8"/>
        <v>416.4917073170731</v>
      </c>
      <c r="P30" s="5">
        <f t="shared" si="3"/>
        <v>14.263414634146336</v>
      </c>
      <c r="Q30" s="9">
        <f t="shared" si="4"/>
        <v>4</v>
      </c>
      <c r="R30" s="9">
        <f t="shared" si="5"/>
        <v>58</v>
      </c>
      <c r="T30" s="8"/>
    </row>
    <row r="31" spans="1:20" ht="12.75">
      <c r="A31" s="14">
        <v>32774</v>
      </c>
      <c r="B31" s="1">
        <f>SUM(LTFL99:LTFL84!B31)</f>
        <v>2</v>
      </c>
      <c r="C31" s="1">
        <f>SUM(LTFL99:LTFL84!C31)</f>
        <v>5</v>
      </c>
      <c r="D31" s="1">
        <f>SUM(LTFL99:LTFL84!D31)</f>
        <v>33</v>
      </c>
      <c r="E31" s="1">
        <f>SUM(LTFL99:LTFL84!E31)</f>
        <v>27</v>
      </c>
      <c r="F31" s="1">
        <f>SUM(LTFL99:LTFL84!F31)</f>
        <v>2</v>
      </c>
      <c r="G31" s="1">
        <f>SUM(LTFL99:LTFL84!G31)</f>
        <v>1</v>
      </c>
      <c r="H31" s="1">
        <f>SUM(LTFL99:LTFL84!H31)</f>
        <v>16</v>
      </c>
      <c r="I31" s="1">
        <f>SUM(LTFL99:LTFL84!I31)</f>
        <v>13</v>
      </c>
      <c r="J31" s="9">
        <f t="shared" si="0"/>
        <v>53</v>
      </c>
      <c r="K31" s="9">
        <f t="shared" si="1"/>
        <v>26</v>
      </c>
      <c r="L31" s="9">
        <f t="shared" si="9"/>
        <v>451</v>
      </c>
      <c r="M31" s="9">
        <f t="shared" si="9"/>
        <v>359</v>
      </c>
      <c r="N31" s="5">
        <f t="shared" si="2"/>
        <v>45.01073170731707</v>
      </c>
      <c r="O31" s="11">
        <f t="shared" si="8"/>
        <v>461.5024390243902</v>
      </c>
      <c r="P31" s="5">
        <f t="shared" si="3"/>
        <v>15.804878048780484</v>
      </c>
      <c r="Q31" s="9">
        <f t="shared" si="4"/>
        <v>10</v>
      </c>
      <c r="R31" s="9">
        <f t="shared" si="5"/>
        <v>89</v>
      </c>
      <c r="T31" s="8"/>
    </row>
    <row r="32" spans="1:18" ht="12.75">
      <c r="A32" s="14">
        <v>32775</v>
      </c>
      <c r="B32" s="1">
        <f>SUM(LTFL99:LTFL84!B32)</f>
        <v>0</v>
      </c>
      <c r="C32" s="1">
        <f>SUM(LTFL99:LTFL84!C32)</f>
        <v>0</v>
      </c>
      <c r="D32" s="1">
        <f>SUM(LTFL99:LTFL84!D32)</f>
        <v>8</v>
      </c>
      <c r="E32" s="1">
        <f>SUM(LTFL99:LTFL84!E32)</f>
        <v>7</v>
      </c>
      <c r="F32" s="1">
        <f>SUM(LTFL99:LTFL84!F32)</f>
        <v>1</v>
      </c>
      <c r="G32" s="1">
        <f>SUM(LTFL99:LTFL84!G32)</f>
        <v>1</v>
      </c>
      <c r="H32" s="1">
        <f>SUM(LTFL99:LTFL84!H32)</f>
        <v>8</v>
      </c>
      <c r="I32" s="1">
        <f>SUM(LTFL99:LTFL84!I32)</f>
        <v>9</v>
      </c>
      <c r="J32" s="9">
        <f t="shared" si="0"/>
        <v>15</v>
      </c>
      <c r="K32" s="9">
        <f t="shared" si="1"/>
        <v>15</v>
      </c>
      <c r="L32" s="9">
        <f t="shared" si="9"/>
        <v>466</v>
      </c>
      <c r="M32" s="9">
        <f t="shared" si="9"/>
        <v>374</v>
      </c>
      <c r="N32" s="5">
        <f t="shared" si="2"/>
        <v>17.092682926829266</v>
      </c>
      <c r="O32" s="11">
        <f t="shared" si="8"/>
        <v>478.5951219512194</v>
      </c>
      <c r="P32" s="5">
        <f t="shared" si="3"/>
        <v>16.390243902439018</v>
      </c>
      <c r="Q32" s="9">
        <f t="shared" si="4"/>
        <v>2</v>
      </c>
      <c r="R32" s="9">
        <f t="shared" si="5"/>
        <v>32</v>
      </c>
    </row>
    <row r="33" spans="1:18" ht="12.75">
      <c r="A33" s="14">
        <v>32776</v>
      </c>
      <c r="B33" s="1">
        <f>SUM(LTFL99:LTFL84!B33)</f>
        <v>0</v>
      </c>
      <c r="C33" s="1">
        <f>SUM(LTFL99:LTFL84!C33)</f>
        <v>1</v>
      </c>
      <c r="D33" s="1">
        <f>SUM(LTFL99:LTFL84!D33)</f>
        <v>34</v>
      </c>
      <c r="E33" s="1">
        <f>SUM(LTFL99:LTFL84!E33)</f>
        <v>15</v>
      </c>
      <c r="F33" s="1">
        <f>SUM(LTFL99:LTFL84!F33)</f>
        <v>4</v>
      </c>
      <c r="G33" s="1">
        <f>SUM(LTFL99:LTFL84!G33)</f>
        <v>4</v>
      </c>
      <c r="H33" s="1">
        <f>SUM(LTFL99:LTFL84!H33)</f>
        <v>48</v>
      </c>
      <c r="I33" s="1">
        <f>SUM(LTFL99:LTFL84!I33)</f>
        <v>21</v>
      </c>
      <c r="J33" s="9">
        <f t="shared" si="0"/>
        <v>48</v>
      </c>
      <c r="K33" s="9">
        <f t="shared" si="1"/>
        <v>61</v>
      </c>
      <c r="L33" s="9">
        <f t="shared" si="9"/>
        <v>514</v>
      </c>
      <c r="M33" s="9">
        <f t="shared" si="9"/>
        <v>435</v>
      </c>
      <c r="N33" s="5">
        <f t="shared" si="2"/>
        <v>62.10341463414633</v>
      </c>
      <c r="O33" s="11">
        <f t="shared" si="8"/>
        <v>540.6985365853658</v>
      </c>
      <c r="P33" s="5">
        <f t="shared" si="3"/>
        <v>18.517073170731702</v>
      </c>
      <c r="Q33" s="9">
        <f t="shared" si="4"/>
        <v>9</v>
      </c>
      <c r="R33" s="9">
        <f t="shared" si="5"/>
        <v>118</v>
      </c>
    </row>
    <row r="34" spans="1:18" ht="12.75">
      <c r="A34" s="14">
        <v>32777</v>
      </c>
      <c r="B34" s="1">
        <f>SUM(LTFL99:LTFL84!B34)</f>
        <v>1</v>
      </c>
      <c r="C34" s="1">
        <f>SUM(LTFL99:LTFL84!C34)</f>
        <v>0</v>
      </c>
      <c r="D34" s="1">
        <f>SUM(LTFL99:LTFL84!D34)</f>
        <v>31</v>
      </c>
      <c r="E34" s="1">
        <f>SUM(LTFL99:LTFL84!E34)</f>
        <v>29</v>
      </c>
      <c r="F34" s="1">
        <f>SUM(LTFL99:LTFL84!F34)</f>
        <v>2</v>
      </c>
      <c r="G34" s="1">
        <f>SUM(LTFL99:LTFL84!G34)</f>
        <v>4</v>
      </c>
      <c r="H34" s="1">
        <f>SUM(LTFL99:LTFL84!H34)</f>
        <v>28</v>
      </c>
      <c r="I34" s="1">
        <f>SUM(LTFL99:LTFL84!I34)</f>
        <v>19</v>
      </c>
      <c r="J34" s="9">
        <f t="shared" si="0"/>
        <v>59</v>
      </c>
      <c r="K34" s="9">
        <f t="shared" si="1"/>
        <v>41</v>
      </c>
      <c r="L34" s="9">
        <f t="shared" si="9"/>
        <v>573</v>
      </c>
      <c r="M34" s="9">
        <f t="shared" si="9"/>
        <v>476</v>
      </c>
      <c r="N34" s="5">
        <f t="shared" si="2"/>
        <v>56.975609756097555</v>
      </c>
      <c r="O34" s="11">
        <f t="shared" si="8"/>
        <v>597.6741463414634</v>
      </c>
      <c r="P34" s="5">
        <f t="shared" si="3"/>
        <v>20.468292682926823</v>
      </c>
      <c r="Q34" s="9">
        <f t="shared" si="4"/>
        <v>7</v>
      </c>
      <c r="R34" s="9">
        <f t="shared" si="5"/>
        <v>107</v>
      </c>
    </row>
    <row r="35" spans="1:18" ht="12.75">
      <c r="A35" s="14">
        <v>32778</v>
      </c>
      <c r="B35" s="1">
        <f>SUM(LTFL99:LTFL84!B35)</f>
        <v>0</v>
      </c>
      <c r="C35" s="1">
        <f>SUM(LTFL99:LTFL84!C35)</f>
        <v>1</v>
      </c>
      <c r="D35" s="1">
        <f>SUM(LTFL99:LTFL84!D35)</f>
        <v>12</v>
      </c>
      <c r="E35" s="1">
        <f>SUM(LTFL99:LTFL84!E35)</f>
        <v>20</v>
      </c>
      <c r="F35" s="1">
        <f>SUM(LTFL99:LTFL84!F35)</f>
        <v>2</v>
      </c>
      <c r="G35" s="1">
        <f>SUM(LTFL99:LTFL84!G35)</f>
        <v>2</v>
      </c>
      <c r="H35" s="1">
        <f>SUM(LTFL99:LTFL84!H35)</f>
        <v>18</v>
      </c>
      <c r="I35" s="1">
        <f>SUM(LTFL99:LTFL84!I35)</f>
        <v>16</v>
      </c>
      <c r="J35" s="9">
        <f t="shared" si="0"/>
        <v>31</v>
      </c>
      <c r="K35" s="9">
        <f t="shared" si="1"/>
        <v>30</v>
      </c>
      <c r="L35" s="9">
        <f t="shared" si="9"/>
        <v>604</v>
      </c>
      <c r="M35" s="9">
        <f t="shared" si="9"/>
        <v>506</v>
      </c>
      <c r="N35" s="5">
        <f t="shared" si="2"/>
        <v>34.75512195121951</v>
      </c>
      <c r="O35" s="11">
        <f t="shared" si="8"/>
        <v>632.4292682926829</v>
      </c>
      <c r="P35" s="5">
        <f t="shared" si="3"/>
        <v>21.658536585365848</v>
      </c>
      <c r="Q35" s="9">
        <f t="shared" si="4"/>
        <v>5</v>
      </c>
      <c r="R35" s="9">
        <f t="shared" si="5"/>
        <v>66</v>
      </c>
    </row>
    <row r="36" spans="1:18" ht="12.75">
      <c r="A36" s="14">
        <v>32779</v>
      </c>
      <c r="B36" s="1">
        <f>SUM(LTFL99:LTFL84!B36)</f>
        <v>0</v>
      </c>
      <c r="C36" s="1">
        <f>SUM(LTFL99:LTFL84!C36)</f>
        <v>1</v>
      </c>
      <c r="D36" s="1">
        <f>SUM(LTFL99:LTFL84!D36)</f>
        <v>12</v>
      </c>
      <c r="E36" s="1">
        <f>SUM(LTFL99:LTFL84!E36)</f>
        <v>14</v>
      </c>
      <c r="F36" s="1">
        <f>SUM(LTFL99:LTFL84!F36)</f>
        <v>1</v>
      </c>
      <c r="G36" s="1">
        <f>SUM(LTFL99:LTFL84!G36)</f>
        <v>1</v>
      </c>
      <c r="H36" s="1">
        <f>SUM(LTFL99:LTFL84!H36)</f>
        <v>16</v>
      </c>
      <c r="I36" s="1">
        <f>SUM(LTFL99:LTFL84!I36)</f>
        <v>16</v>
      </c>
      <c r="J36" s="9">
        <f aca="true" t="shared" si="10" ref="J36:J67">-B36-C36+D36+E36</f>
        <v>25</v>
      </c>
      <c r="K36" s="9">
        <f aca="true" t="shared" si="11" ref="K36:K67">-F36-G36+H36+I36</f>
        <v>30</v>
      </c>
      <c r="L36" s="9">
        <f t="shared" si="9"/>
        <v>629</v>
      </c>
      <c r="M36" s="9">
        <f t="shared" si="9"/>
        <v>536</v>
      </c>
      <c r="N36" s="5">
        <f aca="true" t="shared" si="12" ref="N36:N67">(+J36+K36)*($J$103/($J$103+$K$103))</f>
        <v>31.336585365853654</v>
      </c>
      <c r="O36" s="11">
        <f t="shared" si="8"/>
        <v>663.7658536585366</v>
      </c>
      <c r="P36" s="5">
        <f aca="true" t="shared" si="13" ref="P36:P67">O36*100/$N$103</f>
        <v>22.731707317073166</v>
      </c>
      <c r="Q36" s="9">
        <f aca="true" t="shared" si="14" ref="Q36:Q67">+B36+C36+F36+G36</f>
        <v>3</v>
      </c>
      <c r="R36" s="9">
        <f aca="true" t="shared" si="15" ref="R36:R67">D36+E36+H36+I36</f>
        <v>58</v>
      </c>
    </row>
    <row r="37" spans="1:18" ht="12.75">
      <c r="A37" s="14">
        <v>32780</v>
      </c>
      <c r="B37" s="1">
        <f>SUM(LTFL99:LTFL84!B37)</f>
        <v>1</v>
      </c>
      <c r="C37" s="1">
        <f>SUM(LTFL99:LTFL84!C37)</f>
        <v>1</v>
      </c>
      <c r="D37" s="1">
        <f>SUM(LTFL99:LTFL84!D37)</f>
        <v>13</v>
      </c>
      <c r="E37" s="1">
        <f>SUM(LTFL99:LTFL84!E37)</f>
        <v>31</v>
      </c>
      <c r="F37" s="1">
        <f>SUM(LTFL99:LTFL84!F37)</f>
        <v>4</v>
      </c>
      <c r="G37" s="1">
        <f>SUM(LTFL99:LTFL84!G37)</f>
        <v>2</v>
      </c>
      <c r="H37" s="1">
        <f>SUM(LTFL99:LTFL84!H37)</f>
        <v>28</v>
      </c>
      <c r="I37" s="1">
        <f>SUM(LTFL99:LTFL84!I37)</f>
        <v>23</v>
      </c>
      <c r="J37" s="9">
        <f t="shared" si="10"/>
        <v>42</v>
      </c>
      <c r="K37" s="9">
        <f t="shared" si="11"/>
        <v>45</v>
      </c>
      <c r="L37" s="9">
        <f t="shared" si="9"/>
        <v>671</v>
      </c>
      <c r="M37" s="9">
        <f t="shared" si="9"/>
        <v>581</v>
      </c>
      <c r="N37" s="5">
        <f t="shared" si="12"/>
        <v>49.56878048780487</v>
      </c>
      <c r="O37" s="11">
        <f aca="true" t="shared" si="16" ref="O37:O68">O36+N37</f>
        <v>713.3346341463414</v>
      </c>
      <c r="P37" s="5">
        <f t="shared" si="13"/>
        <v>24.42926829268292</v>
      </c>
      <c r="Q37" s="9">
        <f t="shared" si="14"/>
        <v>8</v>
      </c>
      <c r="R37" s="9">
        <f t="shared" si="15"/>
        <v>95</v>
      </c>
    </row>
    <row r="38" spans="1:18" ht="12.75">
      <c r="A38" s="14">
        <v>32781</v>
      </c>
      <c r="B38" s="1">
        <f>SUM(LTFL99:LTFL84!B38)</f>
        <v>4</v>
      </c>
      <c r="C38" s="1">
        <f>SUM(LTFL99:LTFL84!C38)</f>
        <v>1</v>
      </c>
      <c r="D38" s="1">
        <f>SUM(LTFL99:LTFL84!D38)</f>
        <v>37</v>
      </c>
      <c r="E38" s="1">
        <f>SUM(LTFL99:LTFL84!E38)</f>
        <v>36</v>
      </c>
      <c r="F38" s="1">
        <f>SUM(LTFL99:LTFL84!F38)</f>
        <v>3</v>
      </c>
      <c r="G38" s="1">
        <f>SUM(LTFL99:LTFL84!G38)</f>
        <v>0</v>
      </c>
      <c r="H38" s="1">
        <f>SUM(LTFL99:LTFL84!H38)</f>
        <v>35</v>
      </c>
      <c r="I38" s="1">
        <f>SUM(LTFL99:LTFL84!I38)</f>
        <v>17</v>
      </c>
      <c r="J38" s="9">
        <f t="shared" si="10"/>
        <v>68</v>
      </c>
      <c r="K38" s="9">
        <f t="shared" si="11"/>
        <v>49</v>
      </c>
      <c r="L38" s="9">
        <f t="shared" si="9"/>
        <v>739</v>
      </c>
      <c r="M38" s="9">
        <f t="shared" si="9"/>
        <v>630</v>
      </c>
      <c r="N38" s="5">
        <f t="shared" si="12"/>
        <v>66.66146341463414</v>
      </c>
      <c r="O38" s="11">
        <f t="shared" si="16"/>
        <v>779.9960975609755</v>
      </c>
      <c r="P38" s="5">
        <f t="shared" si="13"/>
        <v>26.71219512195121</v>
      </c>
      <c r="Q38" s="9">
        <f t="shared" si="14"/>
        <v>8</v>
      </c>
      <c r="R38" s="9">
        <f t="shared" si="15"/>
        <v>125</v>
      </c>
    </row>
    <row r="39" spans="1:19" ht="12.75">
      <c r="A39" s="14">
        <v>32782</v>
      </c>
      <c r="B39" s="1">
        <f>SUM(LTFL99:LTFL84!B39)</f>
        <v>0</v>
      </c>
      <c r="C39" s="1">
        <f>SUM(LTFL99:LTFL84!C39)</f>
        <v>1</v>
      </c>
      <c r="D39" s="1">
        <f>SUM(LTFL99:LTFL84!D39)</f>
        <v>22</v>
      </c>
      <c r="E39" s="1">
        <f>SUM(LTFL99:LTFL84!E39)</f>
        <v>25</v>
      </c>
      <c r="F39" s="1">
        <f>SUM(LTFL99:LTFL84!F39)</f>
        <v>4</v>
      </c>
      <c r="G39" s="1">
        <f>SUM(LTFL99:LTFL84!G39)</f>
        <v>4</v>
      </c>
      <c r="H39" s="1">
        <f>SUM(LTFL99:LTFL84!H39)</f>
        <v>30</v>
      </c>
      <c r="I39" s="1">
        <f>SUM(LTFL99:LTFL84!I39)</f>
        <v>22</v>
      </c>
      <c r="J39" s="9">
        <f t="shared" si="10"/>
        <v>46</v>
      </c>
      <c r="K39" s="9">
        <f t="shared" si="11"/>
        <v>44</v>
      </c>
      <c r="L39" s="9">
        <f t="shared" si="9"/>
        <v>785</v>
      </c>
      <c r="M39" s="9">
        <f t="shared" si="9"/>
        <v>674</v>
      </c>
      <c r="N39" s="5">
        <f t="shared" si="12"/>
        <v>51.2780487804878</v>
      </c>
      <c r="O39" s="11">
        <f t="shared" si="16"/>
        <v>831.2741463414633</v>
      </c>
      <c r="P39" s="5">
        <f t="shared" si="13"/>
        <v>28.468292682926823</v>
      </c>
      <c r="Q39" s="9">
        <f t="shared" si="14"/>
        <v>9</v>
      </c>
      <c r="R39" s="9">
        <f t="shared" si="15"/>
        <v>99</v>
      </c>
      <c r="S39" s="8" t="s">
        <v>61</v>
      </c>
    </row>
    <row r="40" spans="1:18" ht="12.75">
      <c r="A40" s="14">
        <v>32783</v>
      </c>
      <c r="B40" s="1">
        <f>SUM(LTFL99:LTFL84!B40)</f>
        <v>1</v>
      </c>
      <c r="C40" s="1">
        <f>SUM(LTFL99:LTFL84!C40)</f>
        <v>1</v>
      </c>
      <c r="D40" s="1">
        <f>SUM(LTFL99:LTFL84!D40)</f>
        <v>15</v>
      </c>
      <c r="E40" s="1">
        <f>SUM(LTFL99:LTFL84!E40)</f>
        <v>16</v>
      </c>
      <c r="F40" s="1">
        <f>SUM(LTFL99:LTFL84!F40)</f>
        <v>2</v>
      </c>
      <c r="G40" s="1">
        <f>SUM(LTFL99:LTFL84!G40)</f>
        <v>2</v>
      </c>
      <c r="H40" s="1">
        <f>SUM(LTFL99:LTFL84!H40)</f>
        <v>24</v>
      </c>
      <c r="I40" s="1">
        <f>SUM(LTFL99:LTFL84!I40)</f>
        <v>6</v>
      </c>
      <c r="J40" s="9">
        <f t="shared" si="10"/>
        <v>29</v>
      </c>
      <c r="K40" s="9">
        <f t="shared" si="11"/>
        <v>26</v>
      </c>
      <c r="L40" s="9">
        <f t="shared" si="9"/>
        <v>814</v>
      </c>
      <c r="M40" s="9">
        <f t="shared" si="9"/>
        <v>700</v>
      </c>
      <c r="N40" s="5">
        <f t="shared" si="12"/>
        <v>31.336585365853654</v>
      </c>
      <c r="O40" s="11">
        <f t="shared" si="16"/>
        <v>862.610731707317</v>
      </c>
      <c r="P40" s="5">
        <f t="shared" si="13"/>
        <v>29.54146341463414</v>
      </c>
      <c r="Q40" s="9">
        <f t="shared" si="14"/>
        <v>6</v>
      </c>
      <c r="R40" s="9">
        <f t="shared" si="15"/>
        <v>61</v>
      </c>
    </row>
    <row r="41" spans="1:18" ht="12.75">
      <c r="A41" s="14">
        <v>32784</v>
      </c>
      <c r="B41" s="1">
        <f>SUM(LTFL99:LTFL84!B41)</f>
        <v>0</v>
      </c>
      <c r="C41" s="1">
        <f>SUM(LTFL99:LTFL84!C41)</f>
        <v>0</v>
      </c>
      <c r="D41" s="1">
        <f>SUM(LTFL99:LTFL84!D41)</f>
        <v>24</v>
      </c>
      <c r="E41" s="1">
        <f>SUM(LTFL99:LTFL84!E41)</f>
        <v>14</v>
      </c>
      <c r="F41" s="1">
        <f>SUM(LTFL99:LTFL84!F41)</f>
        <v>3</v>
      </c>
      <c r="G41" s="1">
        <f>SUM(LTFL99:LTFL84!G41)</f>
        <v>2</v>
      </c>
      <c r="H41" s="1">
        <f>SUM(LTFL99:LTFL84!H41)</f>
        <v>26</v>
      </c>
      <c r="I41" s="1">
        <f>SUM(LTFL99:LTFL84!I41)</f>
        <v>14</v>
      </c>
      <c r="J41" s="9">
        <f t="shared" si="10"/>
        <v>38</v>
      </c>
      <c r="K41" s="9">
        <f t="shared" si="11"/>
        <v>35</v>
      </c>
      <c r="L41" s="9">
        <f t="shared" si="9"/>
        <v>852</v>
      </c>
      <c r="M41" s="9">
        <f t="shared" si="9"/>
        <v>735</v>
      </c>
      <c r="N41" s="5">
        <f t="shared" si="12"/>
        <v>41.592195121951214</v>
      </c>
      <c r="O41" s="11">
        <f t="shared" si="16"/>
        <v>904.2029268292682</v>
      </c>
      <c r="P41" s="5">
        <f t="shared" si="13"/>
        <v>30.96585365853658</v>
      </c>
      <c r="Q41" s="9">
        <f t="shared" si="14"/>
        <v>5</v>
      </c>
      <c r="R41" s="9">
        <f t="shared" si="15"/>
        <v>78</v>
      </c>
    </row>
    <row r="42" spans="1:18" ht="12.75">
      <c r="A42" s="14">
        <v>32785</v>
      </c>
      <c r="B42" s="1">
        <f>SUM(LTFL99:LTFL84!B42)</f>
        <v>1</v>
      </c>
      <c r="C42" s="1">
        <f>SUM(LTFL99:LTFL84!C42)</f>
        <v>7</v>
      </c>
      <c r="D42" s="1">
        <f>SUM(LTFL99:LTFL84!D42)</f>
        <v>26</v>
      </c>
      <c r="E42" s="1">
        <f>SUM(LTFL99:LTFL84!E42)</f>
        <v>19</v>
      </c>
      <c r="F42" s="1">
        <f>SUM(LTFL99:LTFL84!F42)</f>
        <v>5</v>
      </c>
      <c r="G42" s="1">
        <f>SUM(LTFL99:LTFL84!G42)</f>
        <v>6</v>
      </c>
      <c r="H42" s="1">
        <f>SUM(LTFL99:LTFL84!H42)</f>
        <v>35</v>
      </c>
      <c r="I42" s="1">
        <f>SUM(LTFL99:LTFL84!I42)</f>
        <v>11</v>
      </c>
      <c r="J42" s="9">
        <f t="shared" si="10"/>
        <v>37</v>
      </c>
      <c r="K42" s="9">
        <f t="shared" si="11"/>
        <v>35</v>
      </c>
      <c r="L42" s="9">
        <f t="shared" si="9"/>
        <v>889</v>
      </c>
      <c r="M42" s="9">
        <f t="shared" si="9"/>
        <v>770</v>
      </c>
      <c r="N42" s="5">
        <f t="shared" si="12"/>
        <v>41.02243902439024</v>
      </c>
      <c r="O42" s="11">
        <f t="shared" si="16"/>
        <v>945.2253658536584</v>
      </c>
      <c r="P42" s="5">
        <f t="shared" si="13"/>
        <v>32.37073170731706</v>
      </c>
      <c r="Q42" s="9">
        <f t="shared" si="14"/>
        <v>19</v>
      </c>
      <c r="R42" s="9">
        <f t="shared" si="15"/>
        <v>91</v>
      </c>
    </row>
    <row r="43" spans="1:18" ht="12.75">
      <c r="A43" s="14">
        <v>32786</v>
      </c>
      <c r="B43" s="1">
        <f>SUM(LTFL99:LTFL84!B43)</f>
        <v>1</v>
      </c>
      <c r="C43" s="1">
        <f>SUM(LTFL99:LTFL84!C43)</f>
        <v>0</v>
      </c>
      <c r="D43" s="1">
        <f>SUM(LTFL99:LTFL84!D43)</f>
        <v>29</v>
      </c>
      <c r="E43" s="1">
        <f>SUM(LTFL99:LTFL84!E43)</f>
        <v>24</v>
      </c>
      <c r="F43" s="1">
        <f>SUM(LTFL99:LTFL84!F43)</f>
        <v>1</v>
      </c>
      <c r="G43" s="1">
        <f>SUM(LTFL99:LTFL84!G43)</f>
        <v>0</v>
      </c>
      <c r="H43" s="1">
        <f>SUM(LTFL99:LTFL84!H43)</f>
        <v>31</v>
      </c>
      <c r="I43" s="1">
        <f>SUM(LTFL99:LTFL84!I43)</f>
        <v>10</v>
      </c>
      <c r="J43" s="9">
        <f t="shared" si="10"/>
        <v>52</v>
      </c>
      <c r="K43" s="9">
        <f t="shared" si="11"/>
        <v>40</v>
      </c>
      <c r="L43" s="9">
        <f t="shared" si="9"/>
        <v>941</v>
      </c>
      <c r="M43" s="9">
        <f t="shared" si="9"/>
        <v>810</v>
      </c>
      <c r="N43" s="5">
        <f t="shared" si="12"/>
        <v>52.41756097560975</v>
      </c>
      <c r="O43" s="11">
        <f t="shared" si="16"/>
        <v>997.6429268292682</v>
      </c>
      <c r="P43" s="5">
        <f t="shared" si="13"/>
        <v>34.16585365853658</v>
      </c>
      <c r="Q43" s="9">
        <f t="shared" si="14"/>
        <v>2</v>
      </c>
      <c r="R43" s="9">
        <f t="shared" si="15"/>
        <v>94</v>
      </c>
    </row>
    <row r="44" spans="1:18" ht="12.75">
      <c r="A44" s="14">
        <v>32787</v>
      </c>
      <c r="B44" s="1">
        <f>SUM(LTFL99:LTFL84!B44)</f>
        <v>2</v>
      </c>
      <c r="C44" s="1">
        <f>SUM(LTFL99:LTFL84!C44)</f>
        <v>0</v>
      </c>
      <c r="D44" s="1">
        <f>SUM(LTFL99:LTFL84!D44)</f>
        <v>31</v>
      </c>
      <c r="E44" s="1">
        <f>SUM(LTFL99:LTFL84!E44)</f>
        <v>7</v>
      </c>
      <c r="F44" s="1">
        <f>SUM(LTFL99:LTFL84!F44)</f>
        <v>0</v>
      </c>
      <c r="G44" s="1">
        <f>SUM(LTFL99:LTFL84!G44)</f>
        <v>0</v>
      </c>
      <c r="H44" s="1">
        <f>SUM(LTFL99:LTFL84!H44)</f>
        <v>19</v>
      </c>
      <c r="I44" s="1">
        <f>SUM(LTFL99:LTFL84!I44)</f>
        <v>4</v>
      </c>
      <c r="J44" s="9">
        <f t="shared" si="10"/>
        <v>36</v>
      </c>
      <c r="K44" s="9">
        <f t="shared" si="11"/>
        <v>23</v>
      </c>
      <c r="L44" s="9">
        <f t="shared" si="9"/>
        <v>977</v>
      </c>
      <c r="M44" s="9">
        <f t="shared" si="9"/>
        <v>833</v>
      </c>
      <c r="N44" s="5">
        <f t="shared" si="12"/>
        <v>33.615609756097555</v>
      </c>
      <c r="O44" s="11">
        <f t="shared" si="16"/>
        <v>1031.2585365853656</v>
      </c>
      <c r="P44" s="5">
        <f t="shared" si="13"/>
        <v>35.317073170731696</v>
      </c>
      <c r="Q44" s="9">
        <f t="shared" si="14"/>
        <v>2</v>
      </c>
      <c r="R44" s="9">
        <f t="shared" si="15"/>
        <v>61</v>
      </c>
    </row>
    <row r="45" spans="1:18" ht="12.75">
      <c r="A45" s="14">
        <v>32788</v>
      </c>
      <c r="B45" s="1">
        <f>SUM(LTFL99:LTFL84!B45)</f>
        <v>0</v>
      </c>
      <c r="C45" s="1">
        <f>SUM(LTFL99:LTFL84!C45)</f>
        <v>2</v>
      </c>
      <c r="D45" s="1">
        <f>SUM(LTFL99:LTFL84!D45)</f>
        <v>12</v>
      </c>
      <c r="E45" s="1">
        <f>SUM(LTFL99:LTFL84!E45)</f>
        <v>17</v>
      </c>
      <c r="F45" s="1">
        <f>SUM(LTFL99:LTFL84!F45)</f>
        <v>1</v>
      </c>
      <c r="G45" s="1">
        <f>SUM(LTFL99:LTFL84!G45)</f>
        <v>0</v>
      </c>
      <c r="H45" s="1">
        <f>SUM(LTFL99:LTFL84!H45)</f>
        <v>15</v>
      </c>
      <c r="I45" s="1">
        <f>SUM(LTFL99:LTFL84!I45)</f>
        <v>8</v>
      </c>
      <c r="J45" s="9">
        <f t="shared" si="10"/>
        <v>27</v>
      </c>
      <c r="K45" s="9">
        <f t="shared" si="11"/>
        <v>22</v>
      </c>
      <c r="L45" s="9">
        <f aca="true" t="shared" si="17" ref="L45:M64">L44+J45</f>
        <v>1004</v>
      </c>
      <c r="M45" s="9">
        <f t="shared" si="17"/>
        <v>855</v>
      </c>
      <c r="N45" s="5">
        <f t="shared" si="12"/>
        <v>27.9180487804878</v>
      </c>
      <c r="O45" s="11">
        <f t="shared" si="16"/>
        <v>1059.1765853658535</v>
      </c>
      <c r="P45" s="5">
        <f t="shared" si="13"/>
        <v>36.27317073170731</v>
      </c>
      <c r="Q45" s="9">
        <f t="shared" si="14"/>
        <v>3</v>
      </c>
      <c r="R45" s="9">
        <f t="shared" si="15"/>
        <v>52</v>
      </c>
    </row>
    <row r="46" spans="1:18" ht="12.75">
      <c r="A46" s="14">
        <v>32789</v>
      </c>
      <c r="B46" s="1">
        <f>SUM(LTFL99:LTFL84!B46)</f>
        <v>0</v>
      </c>
      <c r="C46" s="1">
        <f>SUM(LTFL99:LTFL84!C46)</f>
        <v>2</v>
      </c>
      <c r="D46" s="1">
        <f>SUM(LTFL99:LTFL84!D46)</f>
        <v>19</v>
      </c>
      <c r="E46" s="1">
        <f>SUM(LTFL99:LTFL84!E46)</f>
        <v>11</v>
      </c>
      <c r="F46" s="1">
        <f>SUM(LTFL99:LTFL84!F46)</f>
        <v>3</v>
      </c>
      <c r="G46" s="1">
        <f>SUM(LTFL99:LTFL84!G46)</f>
        <v>0</v>
      </c>
      <c r="H46" s="1">
        <f>SUM(LTFL99:LTFL84!H46)</f>
        <v>14</v>
      </c>
      <c r="I46" s="1">
        <f>SUM(LTFL99:LTFL84!I46)</f>
        <v>3</v>
      </c>
      <c r="J46" s="9">
        <f t="shared" si="10"/>
        <v>28</v>
      </c>
      <c r="K46" s="9">
        <f t="shared" si="11"/>
        <v>14</v>
      </c>
      <c r="L46" s="9">
        <f t="shared" si="17"/>
        <v>1032</v>
      </c>
      <c r="M46" s="9">
        <f t="shared" si="17"/>
        <v>869</v>
      </c>
      <c r="N46" s="5">
        <f t="shared" si="12"/>
        <v>23.929756097560972</v>
      </c>
      <c r="O46" s="11">
        <f t="shared" si="16"/>
        <v>1083.1063414634145</v>
      </c>
      <c r="P46" s="5">
        <f t="shared" si="13"/>
        <v>37.09268292682926</v>
      </c>
      <c r="Q46" s="9">
        <f t="shared" si="14"/>
        <v>5</v>
      </c>
      <c r="R46" s="9">
        <f t="shared" si="15"/>
        <v>47</v>
      </c>
    </row>
    <row r="47" spans="1:18" ht="12.75">
      <c r="A47" s="14">
        <v>32790</v>
      </c>
      <c r="B47" s="1">
        <f>SUM(LTFL99:LTFL84!B47)</f>
        <v>1</v>
      </c>
      <c r="C47" s="1">
        <f>SUM(LTFL99:LTFL84!C47)</f>
        <v>1</v>
      </c>
      <c r="D47" s="1">
        <f>SUM(LTFL99:LTFL84!D47)</f>
        <v>21</v>
      </c>
      <c r="E47" s="1">
        <f>SUM(LTFL99:LTFL84!E47)</f>
        <v>6</v>
      </c>
      <c r="F47" s="1">
        <f>SUM(LTFL99:LTFL84!F47)</f>
        <v>0</v>
      </c>
      <c r="G47" s="1">
        <f>SUM(LTFL99:LTFL84!G47)</f>
        <v>1</v>
      </c>
      <c r="H47" s="1">
        <f>SUM(LTFL99:LTFL84!H47)</f>
        <v>19</v>
      </c>
      <c r="I47" s="1">
        <f>SUM(LTFL99:LTFL84!I47)</f>
        <v>5</v>
      </c>
      <c r="J47" s="9">
        <f t="shared" si="10"/>
        <v>25</v>
      </c>
      <c r="K47" s="9">
        <f t="shared" si="11"/>
        <v>23</v>
      </c>
      <c r="L47" s="9">
        <f t="shared" si="17"/>
        <v>1057</v>
      </c>
      <c r="M47" s="9">
        <f t="shared" si="17"/>
        <v>892</v>
      </c>
      <c r="N47" s="5">
        <f t="shared" si="12"/>
        <v>27.348292682926825</v>
      </c>
      <c r="O47" s="11">
        <f t="shared" si="16"/>
        <v>1110.4546341463413</v>
      </c>
      <c r="P47" s="5">
        <f t="shared" si="13"/>
        <v>38.029268292682914</v>
      </c>
      <c r="Q47" s="9">
        <f t="shared" si="14"/>
        <v>3</v>
      </c>
      <c r="R47" s="9">
        <f t="shared" si="15"/>
        <v>51</v>
      </c>
    </row>
    <row r="48" spans="1:18" ht="12.75">
      <c r="A48" s="14">
        <v>32791</v>
      </c>
      <c r="B48" s="1">
        <f>SUM(LTFL99:LTFL84!B48)</f>
        <v>0</v>
      </c>
      <c r="C48" s="1">
        <f>SUM(LTFL99:LTFL84!C48)</f>
        <v>2</v>
      </c>
      <c r="D48" s="1">
        <f>SUM(LTFL99:LTFL84!D48)</f>
        <v>19</v>
      </c>
      <c r="E48" s="1">
        <f>SUM(LTFL99:LTFL84!E48)</f>
        <v>14</v>
      </c>
      <c r="F48" s="1">
        <f>SUM(LTFL99:LTFL84!F48)</f>
        <v>0</v>
      </c>
      <c r="G48" s="1">
        <f>SUM(LTFL99:LTFL84!G48)</f>
        <v>0</v>
      </c>
      <c r="H48" s="1">
        <f>SUM(LTFL99:LTFL84!H48)</f>
        <v>26</v>
      </c>
      <c r="I48" s="1">
        <f>SUM(LTFL99:LTFL84!I48)</f>
        <v>3</v>
      </c>
      <c r="J48" s="9">
        <f t="shared" si="10"/>
        <v>31</v>
      </c>
      <c r="K48" s="9">
        <f t="shared" si="11"/>
        <v>29</v>
      </c>
      <c r="L48" s="9">
        <f t="shared" si="17"/>
        <v>1088</v>
      </c>
      <c r="M48" s="9">
        <f t="shared" si="17"/>
        <v>921</v>
      </c>
      <c r="N48" s="5">
        <f t="shared" si="12"/>
        <v>34.18536585365853</v>
      </c>
      <c r="O48" s="11">
        <f t="shared" si="16"/>
        <v>1144.6399999999999</v>
      </c>
      <c r="P48" s="5">
        <f t="shared" si="13"/>
        <v>39.19999999999999</v>
      </c>
      <c r="Q48" s="9">
        <f t="shared" si="14"/>
        <v>2</v>
      </c>
      <c r="R48" s="9">
        <f t="shared" si="15"/>
        <v>62</v>
      </c>
    </row>
    <row r="49" spans="1:18" ht="12.75">
      <c r="A49" s="14">
        <v>32792</v>
      </c>
      <c r="B49" s="1">
        <f>SUM(LTFL99:LTFL84!B49)</f>
        <v>0</v>
      </c>
      <c r="C49" s="1">
        <f>SUM(LTFL99:LTFL84!C49)</f>
        <v>2</v>
      </c>
      <c r="D49" s="1">
        <f>SUM(LTFL99:LTFL84!D49)</f>
        <v>13</v>
      </c>
      <c r="E49" s="1">
        <f>SUM(LTFL99:LTFL84!E49)</f>
        <v>16</v>
      </c>
      <c r="F49" s="1">
        <f>SUM(LTFL99:LTFL84!F49)</f>
        <v>0</v>
      </c>
      <c r="G49" s="1">
        <f>SUM(LTFL99:LTFL84!G49)</f>
        <v>0</v>
      </c>
      <c r="H49" s="1">
        <f>SUM(LTFL99:LTFL84!H49)</f>
        <v>5</v>
      </c>
      <c r="I49" s="1">
        <f>SUM(LTFL99:LTFL84!I49)</f>
        <v>2</v>
      </c>
      <c r="J49" s="9">
        <f t="shared" si="10"/>
        <v>27</v>
      </c>
      <c r="K49" s="9">
        <f t="shared" si="11"/>
        <v>7</v>
      </c>
      <c r="L49" s="9">
        <f t="shared" si="17"/>
        <v>1115</v>
      </c>
      <c r="M49" s="9">
        <f t="shared" si="17"/>
        <v>928</v>
      </c>
      <c r="N49" s="5">
        <f t="shared" si="12"/>
        <v>19.37170731707317</v>
      </c>
      <c r="O49" s="11">
        <f t="shared" si="16"/>
        <v>1164.011707317073</v>
      </c>
      <c r="P49" s="5">
        <f t="shared" si="13"/>
        <v>39.863414634146324</v>
      </c>
      <c r="Q49" s="9">
        <f t="shared" si="14"/>
        <v>2</v>
      </c>
      <c r="R49" s="9">
        <f t="shared" si="15"/>
        <v>36</v>
      </c>
    </row>
    <row r="50" spans="1:18" ht="12.75">
      <c r="A50" s="14">
        <v>32793</v>
      </c>
      <c r="B50" s="1">
        <f>SUM(LTFL99:LTFL84!B50)</f>
        <v>1</v>
      </c>
      <c r="C50" s="1">
        <f>SUM(LTFL99:LTFL84!C50)</f>
        <v>0</v>
      </c>
      <c r="D50" s="1">
        <f>SUM(LTFL99:LTFL84!D50)</f>
        <v>12</v>
      </c>
      <c r="E50" s="1">
        <f>SUM(LTFL99:LTFL84!E50)</f>
        <v>16</v>
      </c>
      <c r="F50" s="1">
        <f>SUM(LTFL99:LTFL84!F50)</f>
        <v>1</v>
      </c>
      <c r="G50" s="1">
        <f>SUM(LTFL99:LTFL84!G50)</f>
        <v>3</v>
      </c>
      <c r="H50" s="1">
        <f>SUM(LTFL99:LTFL84!H50)</f>
        <v>12</v>
      </c>
      <c r="I50" s="1">
        <f>SUM(LTFL99:LTFL84!I50)</f>
        <v>9</v>
      </c>
      <c r="J50" s="9">
        <f t="shared" si="10"/>
        <v>27</v>
      </c>
      <c r="K50" s="9">
        <f t="shared" si="11"/>
        <v>17</v>
      </c>
      <c r="L50" s="9">
        <f t="shared" si="17"/>
        <v>1142</v>
      </c>
      <c r="M50" s="9">
        <f t="shared" si="17"/>
        <v>945</v>
      </c>
      <c r="N50" s="5">
        <f t="shared" si="12"/>
        <v>25.069268292682924</v>
      </c>
      <c r="O50" s="11">
        <f t="shared" si="16"/>
        <v>1189.0809756097558</v>
      </c>
      <c r="P50" s="5">
        <f t="shared" si="13"/>
        <v>40.72195121951218</v>
      </c>
      <c r="Q50" s="9">
        <f t="shared" si="14"/>
        <v>5</v>
      </c>
      <c r="R50" s="9">
        <f t="shared" si="15"/>
        <v>49</v>
      </c>
    </row>
    <row r="51" spans="1:18" ht="12.75">
      <c r="A51" s="14">
        <v>32794</v>
      </c>
      <c r="B51" s="1">
        <f>SUM(LTFL99:LTFL84!B51)</f>
        <v>0</v>
      </c>
      <c r="C51" s="1">
        <f>SUM(LTFL99:LTFL84!C51)</f>
        <v>0</v>
      </c>
      <c r="D51" s="1">
        <f>SUM(LTFL99:LTFL84!D51)</f>
        <v>14</v>
      </c>
      <c r="E51" s="1">
        <f>SUM(LTFL99:LTFL84!E51)</f>
        <v>28</v>
      </c>
      <c r="F51" s="1">
        <f>SUM(LTFL99:LTFL84!F51)</f>
        <v>1</v>
      </c>
      <c r="G51" s="1">
        <f>SUM(LTFL99:LTFL84!G51)</f>
        <v>0</v>
      </c>
      <c r="H51" s="1">
        <f>SUM(LTFL99:LTFL84!H51)</f>
        <v>14</v>
      </c>
      <c r="I51" s="1">
        <f>SUM(LTFL99:LTFL84!I51)</f>
        <v>4</v>
      </c>
      <c r="J51" s="9">
        <f t="shared" si="10"/>
        <v>42</v>
      </c>
      <c r="K51" s="9">
        <f t="shared" si="11"/>
        <v>17</v>
      </c>
      <c r="L51" s="9">
        <f t="shared" si="17"/>
        <v>1184</v>
      </c>
      <c r="M51" s="9">
        <f t="shared" si="17"/>
        <v>962</v>
      </c>
      <c r="N51" s="5">
        <f t="shared" si="12"/>
        <v>33.615609756097555</v>
      </c>
      <c r="O51" s="11">
        <f t="shared" si="16"/>
        <v>1222.6965853658533</v>
      </c>
      <c r="P51" s="5">
        <f t="shared" si="13"/>
        <v>41.8731707317073</v>
      </c>
      <c r="Q51" s="9">
        <f t="shared" si="14"/>
        <v>1</v>
      </c>
      <c r="R51" s="9">
        <f t="shared" si="15"/>
        <v>60</v>
      </c>
    </row>
    <row r="52" spans="1:18" ht="12.75">
      <c r="A52" s="14">
        <v>32795</v>
      </c>
      <c r="B52" s="1">
        <f>SUM(LTFL99:LTFL84!B52)</f>
        <v>1</v>
      </c>
      <c r="C52" s="1">
        <f>SUM(LTFL99:LTFL84!C52)</f>
        <v>1</v>
      </c>
      <c r="D52" s="1">
        <f>SUM(LTFL99:LTFL84!D52)</f>
        <v>32</v>
      </c>
      <c r="E52" s="1">
        <f>SUM(LTFL99:LTFL84!E52)</f>
        <v>37</v>
      </c>
      <c r="F52" s="1">
        <f>SUM(LTFL99:LTFL84!F52)</f>
        <v>0</v>
      </c>
      <c r="G52" s="1">
        <f>SUM(LTFL99:LTFL84!G52)</f>
        <v>1</v>
      </c>
      <c r="H52" s="1">
        <f>SUM(LTFL99:LTFL84!H52)</f>
        <v>30</v>
      </c>
      <c r="I52" s="1">
        <f>SUM(LTFL99:LTFL84!I52)</f>
        <v>5</v>
      </c>
      <c r="J52" s="9">
        <f t="shared" si="10"/>
        <v>67</v>
      </c>
      <c r="K52" s="9">
        <f t="shared" si="11"/>
        <v>34</v>
      </c>
      <c r="L52" s="9">
        <f t="shared" si="17"/>
        <v>1251</v>
      </c>
      <c r="M52" s="9">
        <f t="shared" si="17"/>
        <v>996</v>
      </c>
      <c r="N52" s="5">
        <f t="shared" si="12"/>
        <v>57.54536585365853</v>
      </c>
      <c r="O52" s="11">
        <f t="shared" si="16"/>
        <v>1280.2419512195117</v>
      </c>
      <c r="P52" s="5">
        <f t="shared" si="13"/>
        <v>43.84390243902437</v>
      </c>
      <c r="Q52" s="9">
        <f t="shared" si="14"/>
        <v>3</v>
      </c>
      <c r="R52" s="9">
        <f t="shared" si="15"/>
        <v>104</v>
      </c>
    </row>
    <row r="53" spans="1:19" ht="12.75">
      <c r="A53" s="14">
        <v>32796</v>
      </c>
      <c r="B53" s="1">
        <f>SUM(LTFL99:LTFL84!B53)</f>
        <v>0</v>
      </c>
      <c r="C53" s="1">
        <f>SUM(LTFL99:LTFL84!C53)</f>
        <v>0</v>
      </c>
      <c r="D53" s="1">
        <f>SUM(LTFL99:LTFL84!D53)</f>
        <v>12</v>
      </c>
      <c r="E53" s="1">
        <f>SUM(LTFL99:LTFL84!E53)</f>
        <v>16</v>
      </c>
      <c r="F53" s="1">
        <f>SUM(LTFL99:LTFL84!F53)</f>
        <v>2</v>
      </c>
      <c r="G53" s="1">
        <f>SUM(LTFL99:LTFL84!G53)</f>
        <v>2</v>
      </c>
      <c r="H53" s="1">
        <f>SUM(LTFL99:LTFL84!H53)</f>
        <v>15</v>
      </c>
      <c r="I53" s="1">
        <f>SUM(LTFL99:LTFL84!I53)</f>
        <v>12</v>
      </c>
      <c r="J53" s="9">
        <f t="shared" si="10"/>
        <v>28</v>
      </c>
      <c r="K53" s="9">
        <f t="shared" si="11"/>
        <v>23</v>
      </c>
      <c r="L53" s="9">
        <f t="shared" si="17"/>
        <v>1279</v>
      </c>
      <c r="M53" s="9">
        <f t="shared" si="17"/>
        <v>1019</v>
      </c>
      <c r="N53" s="5">
        <f t="shared" si="12"/>
        <v>29.057560975609753</v>
      </c>
      <c r="O53" s="11">
        <f t="shared" si="16"/>
        <v>1309.2995121951215</v>
      </c>
      <c r="P53" s="5">
        <f t="shared" si="13"/>
        <v>44.83902439024388</v>
      </c>
      <c r="Q53" s="9">
        <f t="shared" si="14"/>
        <v>4</v>
      </c>
      <c r="R53" s="9">
        <f t="shared" si="15"/>
        <v>55</v>
      </c>
      <c r="S53" s="8" t="s">
        <v>62</v>
      </c>
    </row>
    <row r="54" spans="1:18" ht="12.75">
      <c r="A54" s="14">
        <v>32797</v>
      </c>
      <c r="B54" s="1">
        <f>SUM(LTFL99:LTFL84!B54)</f>
        <v>2</v>
      </c>
      <c r="C54" s="1">
        <f>SUM(LTFL99:LTFL84!C54)</f>
        <v>1</v>
      </c>
      <c r="D54" s="1">
        <f>SUM(LTFL99:LTFL84!D54)</f>
        <v>35</v>
      </c>
      <c r="E54" s="1">
        <f>SUM(LTFL99:LTFL84!E54)</f>
        <v>20</v>
      </c>
      <c r="F54" s="1">
        <f>SUM(LTFL99:LTFL84!F54)</f>
        <v>4</v>
      </c>
      <c r="G54" s="1">
        <f>SUM(LTFL99:LTFL84!G54)</f>
        <v>3</v>
      </c>
      <c r="H54" s="1">
        <f>SUM(LTFL99:LTFL84!H54)</f>
        <v>63</v>
      </c>
      <c r="I54" s="1">
        <f>SUM(LTFL99:LTFL84!I54)</f>
        <v>29</v>
      </c>
      <c r="J54" s="9">
        <f t="shared" si="10"/>
        <v>52</v>
      </c>
      <c r="K54" s="9">
        <f t="shared" si="11"/>
        <v>85</v>
      </c>
      <c r="L54" s="9">
        <f t="shared" si="17"/>
        <v>1331</v>
      </c>
      <c r="M54" s="9">
        <f t="shared" si="17"/>
        <v>1104</v>
      </c>
      <c r="N54" s="5">
        <f t="shared" si="12"/>
        <v>78.05658536585365</v>
      </c>
      <c r="O54" s="11">
        <f t="shared" si="16"/>
        <v>1387.356097560975</v>
      </c>
      <c r="P54" s="5">
        <f t="shared" si="13"/>
        <v>47.512195121951194</v>
      </c>
      <c r="Q54" s="9">
        <f t="shared" si="14"/>
        <v>10</v>
      </c>
      <c r="R54" s="9">
        <f t="shared" si="15"/>
        <v>147</v>
      </c>
    </row>
    <row r="55" spans="1:18" ht="12.75">
      <c r="A55" s="14">
        <v>32798</v>
      </c>
      <c r="B55" s="1">
        <f>SUM(LTFL99:LTFL84!B55)</f>
        <v>0</v>
      </c>
      <c r="C55" s="1">
        <f>SUM(LTFL99:LTFL84!C55)</f>
        <v>1</v>
      </c>
      <c r="D55" s="1">
        <f>SUM(LTFL99:LTFL84!D55)</f>
        <v>48</v>
      </c>
      <c r="E55" s="1">
        <f>SUM(LTFL99:LTFL84!E55)</f>
        <v>41</v>
      </c>
      <c r="F55" s="1">
        <f>SUM(LTFL99:LTFL84!F55)</f>
        <v>1</v>
      </c>
      <c r="G55" s="1">
        <f>SUM(LTFL99:LTFL84!G55)</f>
        <v>2</v>
      </c>
      <c r="H55" s="1">
        <f>SUM(LTFL99:LTFL84!H55)</f>
        <v>35</v>
      </c>
      <c r="I55" s="1">
        <f>SUM(LTFL99:LTFL84!I55)</f>
        <v>10</v>
      </c>
      <c r="J55" s="9">
        <f t="shared" si="10"/>
        <v>88</v>
      </c>
      <c r="K55" s="9">
        <f t="shared" si="11"/>
        <v>42</v>
      </c>
      <c r="L55" s="9">
        <f t="shared" si="17"/>
        <v>1419</v>
      </c>
      <c r="M55" s="9">
        <f t="shared" si="17"/>
        <v>1146</v>
      </c>
      <c r="N55" s="5">
        <f t="shared" si="12"/>
        <v>74.06829268292682</v>
      </c>
      <c r="O55" s="11">
        <f t="shared" si="16"/>
        <v>1461.4243902439018</v>
      </c>
      <c r="P55" s="5">
        <f t="shared" si="13"/>
        <v>50.04878048780485</v>
      </c>
      <c r="Q55" s="9">
        <f t="shared" si="14"/>
        <v>4</v>
      </c>
      <c r="R55" s="9">
        <f t="shared" si="15"/>
        <v>134</v>
      </c>
    </row>
    <row r="56" spans="1:18" ht="12.75">
      <c r="A56" s="14">
        <v>32799</v>
      </c>
      <c r="B56" s="1">
        <f>SUM(LTFL99:LTFL84!B56)</f>
        <v>0</v>
      </c>
      <c r="C56" s="1">
        <f>SUM(LTFL99:LTFL84!C56)</f>
        <v>0</v>
      </c>
      <c r="D56" s="1">
        <f>SUM(LTFL99:LTFL84!D56)</f>
        <v>30</v>
      </c>
      <c r="E56" s="1">
        <f>SUM(LTFL99:LTFL84!E56)</f>
        <v>26</v>
      </c>
      <c r="F56" s="1">
        <f>SUM(LTFL99:LTFL84!F56)</f>
        <v>1</v>
      </c>
      <c r="G56" s="1">
        <f>SUM(LTFL99:LTFL84!G56)</f>
        <v>0</v>
      </c>
      <c r="H56" s="1">
        <f>SUM(LTFL99:LTFL84!H56)</f>
        <v>14</v>
      </c>
      <c r="I56" s="1">
        <f>SUM(LTFL99:LTFL84!I56)</f>
        <v>8</v>
      </c>
      <c r="J56" s="9">
        <f t="shared" si="10"/>
        <v>56</v>
      </c>
      <c r="K56" s="9">
        <f t="shared" si="11"/>
        <v>21</v>
      </c>
      <c r="L56" s="9">
        <f t="shared" si="17"/>
        <v>1475</v>
      </c>
      <c r="M56" s="9">
        <f t="shared" si="17"/>
        <v>1167</v>
      </c>
      <c r="N56" s="5">
        <f t="shared" si="12"/>
        <v>43.87121951219512</v>
      </c>
      <c r="O56" s="11">
        <f t="shared" si="16"/>
        <v>1505.2956097560968</v>
      </c>
      <c r="P56" s="5">
        <f t="shared" si="13"/>
        <v>51.5512195121951</v>
      </c>
      <c r="Q56" s="9">
        <f t="shared" si="14"/>
        <v>1</v>
      </c>
      <c r="R56" s="9">
        <f t="shared" si="15"/>
        <v>78</v>
      </c>
    </row>
    <row r="57" spans="1:18" ht="12.75">
      <c r="A57" s="14">
        <v>32800</v>
      </c>
      <c r="B57" s="1">
        <f>SUM(LTFL99:LTFL84!B57)</f>
        <v>0</v>
      </c>
      <c r="C57" s="1">
        <f>SUM(LTFL99:LTFL84!C57)</f>
        <v>1</v>
      </c>
      <c r="D57" s="1">
        <f>SUM(LTFL99:LTFL84!D57)</f>
        <v>33</v>
      </c>
      <c r="E57" s="1">
        <f>SUM(LTFL99:LTFL84!E57)</f>
        <v>13</v>
      </c>
      <c r="F57" s="1">
        <f>SUM(LTFL99:LTFL84!F57)</f>
        <v>1</v>
      </c>
      <c r="G57" s="1">
        <f>SUM(LTFL99:LTFL84!G57)</f>
        <v>2</v>
      </c>
      <c r="H57" s="1">
        <f>SUM(LTFL99:LTFL84!H57)</f>
        <v>52</v>
      </c>
      <c r="I57" s="1">
        <f>SUM(LTFL99:LTFL84!I57)</f>
        <v>11</v>
      </c>
      <c r="J57" s="9">
        <f t="shared" si="10"/>
        <v>45</v>
      </c>
      <c r="K57" s="9">
        <f t="shared" si="11"/>
        <v>60</v>
      </c>
      <c r="L57" s="9">
        <f t="shared" si="17"/>
        <v>1520</v>
      </c>
      <c r="M57" s="9">
        <f t="shared" si="17"/>
        <v>1227</v>
      </c>
      <c r="N57" s="5">
        <f t="shared" si="12"/>
        <v>59.824390243902435</v>
      </c>
      <c r="O57" s="11">
        <f t="shared" si="16"/>
        <v>1565.1199999999992</v>
      </c>
      <c r="P57" s="5">
        <f t="shared" si="13"/>
        <v>53.59999999999996</v>
      </c>
      <c r="Q57" s="9">
        <f t="shared" si="14"/>
        <v>4</v>
      </c>
      <c r="R57" s="9">
        <f t="shared" si="15"/>
        <v>109</v>
      </c>
    </row>
    <row r="58" spans="1:18" ht="12.75">
      <c r="A58" s="14">
        <v>32801</v>
      </c>
      <c r="B58" s="1">
        <f>SUM(LTFL99:LTFL84!B58)</f>
        <v>0</v>
      </c>
      <c r="C58" s="1">
        <f>SUM(LTFL99:LTFL84!C58)</f>
        <v>0</v>
      </c>
      <c r="D58" s="1">
        <f>SUM(LTFL99:LTFL84!D58)</f>
        <v>28</v>
      </c>
      <c r="E58" s="1">
        <f>SUM(LTFL99:LTFL84!E58)</f>
        <v>33</v>
      </c>
      <c r="F58" s="1">
        <f>SUM(LTFL99:LTFL84!F58)</f>
        <v>4</v>
      </c>
      <c r="G58" s="1">
        <f>SUM(LTFL99:LTFL84!G58)</f>
        <v>1</v>
      </c>
      <c r="H58" s="1">
        <f>SUM(LTFL99:LTFL84!H58)</f>
        <v>20</v>
      </c>
      <c r="I58" s="1">
        <f>SUM(LTFL99:LTFL84!I58)</f>
        <v>19</v>
      </c>
      <c r="J58" s="9">
        <f t="shared" si="10"/>
        <v>61</v>
      </c>
      <c r="K58" s="9">
        <f t="shared" si="11"/>
        <v>34</v>
      </c>
      <c r="L58" s="9">
        <f t="shared" si="17"/>
        <v>1581</v>
      </c>
      <c r="M58" s="9">
        <f t="shared" si="17"/>
        <v>1261</v>
      </c>
      <c r="N58" s="5">
        <f t="shared" si="12"/>
        <v>54.12682926829268</v>
      </c>
      <c r="O58" s="11">
        <f t="shared" si="16"/>
        <v>1619.246829268292</v>
      </c>
      <c r="P58" s="5">
        <f t="shared" si="13"/>
        <v>55.45365853658534</v>
      </c>
      <c r="Q58" s="9">
        <f t="shared" si="14"/>
        <v>5</v>
      </c>
      <c r="R58" s="9">
        <f t="shared" si="15"/>
        <v>100</v>
      </c>
    </row>
    <row r="59" spans="1:18" ht="12.75">
      <c r="A59" s="14">
        <v>32802</v>
      </c>
      <c r="B59" s="1">
        <f>SUM(LTFL99:LTFL84!B59)</f>
        <v>1</v>
      </c>
      <c r="C59" s="1">
        <f>SUM(LTFL99:LTFL84!C59)</f>
        <v>0</v>
      </c>
      <c r="D59" s="1">
        <f>SUM(LTFL99:LTFL84!D59)</f>
        <v>38</v>
      </c>
      <c r="E59" s="1">
        <f>SUM(LTFL99:LTFL84!E59)</f>
        <v>44</v>
      </c>
      <c r="F59" s="1">
        <f>SUM(LTFL99:LTFL84!F59)</f>
        <v>0</v>
      </c>
      <c r="G59" s="1">
        <f>SUM(LTFL99:LTFL84!G59)</f>
        <v>1</v>
      </c>
      <c r="H59" s="1">
        <f>SUM(LTFL99:LTFL84!H59)</f>
        <v>46</v>
      </c>
      <c r="I59" s="1">
        <f>SUM(LTFL99:LTFL84!I59)</f>
        <v>20</v>
      </c>
      <c r="J59" s="9">
        <f t="shared" si="10"/>
        <v>81</v>
      </c>
      <c r="K59" s="9">
        <f t="shared" si="11"/>
        <v>65</v>
      </c>
      <c r="L59" s="9">
        <f t="shared" si="17"/>
        <v>1662</v>
      </c>
      <c r="M59" s="9">
        <f t="shared" si="17"/>
        <v>1326</v>
      </c>
      <c r="N59" s="5">
        <f t="shared" si="12"/>
        <v>83.18439024390243</v>
      </c>
      <c r="O59" s="11">
        <f t="shared" si="16"/>
        <v>1702.4312195121945</v>
      </c>
      <c r="P59" s="5">
        <f t="shared" si="13"/>
        <v>58.30243902439021</v>
      </c>
      <c r="Q59" s="9">
        <f t="shared" si="14"/>
        <v>2</v>
      </c>
      <c r="R59" s="9">
        <f t="shared" si="15"/>
        <v>148</v>
      </c>
    </row>
    <row r="60" spans="1:18" ht="12.75">
      <c r="A60" s="14">
        <v>32803</v>
      </c>
      <c r="B60" s="1">
        <f>SUM(LTFL99:LTFL84!B60)</f>
        <v>3</v>
      </c>
      <c r="C60" s="1">
        <f>SUM(LTFL99:LTFL84!C60)</f>
        <v>1</v>
      </c>
      <c r="D60" s="1">
        <f>SUM(LTFL99:LTFL84!D60)</f>
        <v>39</v>
      </c>
      <c r="E60" s="1">
        <f>SUM(LTFL99:LTFL84!E60)</f>
        <v>27</v>
      </c>
      <c r="F60" s="1">
        <f>SUM(LTFL99:LTFL84!F60)</f>
        <v>0</v>
      </c>
      <c r="G60" s="1">
        <f>SUM(LTFL99:LTFL84!G60)</f>
        <v>0</v>
      </c>
      <c r="H60" s="1">
        <f>SUM(LTFL99:LTFL84!H60)</f>
        <v>28</v>
      </c>
      <c r="I60" s="1">
        <f>SUM(LTFL99:LTFL84!I60)</f>
        <v>16</v>
      </c>
      <c r="J60" s="9">
        <f t="shared" si="10"/>
        <v>62</v>
      </c>
      <c r="K60" s="9">
        <f t="shared" si="11"/>
        <v>44</v>
      </c>
      <c r="L60" s="9">
        <f t="shared" si="17"/>
        <v>1724</v>
      </c>
      <c r="M60" s="9">
        <f t="shared" si="17"/>
        <v>1370</v>
      </c>
      <c r="N60" s="5">
        <f t="shared" si="12"/>
        <v>60.39414634146341</v>
      </c>
      <c r="O60" s="11">
        <f t="shared" si="16"/>
        <v>1762.825365853658</v>
      </c>
      <c r="P60" s="5">
        <f t="shared" si="13"/>
        <v>60.37073170731705</v>
      </c>
      <c r="Q60" s="9">
        <f t="shared" si="14"/>
        <v>4</v>
      </c>
      <c r="R60" s="9">
        <f t="shared" si="15"/>
        <v>110</v>
      </c>
    </row>
    <row r="61" spans="1:18" ht="12.75">
      <c r="A61" s="14">
        <v>32804</v>
      </c>
      <c r="B61" s="1">
        <f>SUM(LTFL99:LTFL84!B61)</f>
        <v>0</v>
      </c>
      <c r="C61" s="1">
        <f>SUM(LTFL99:LTFL84!C61)</f>
        <v>0</v>
      </c>
      <c r="D61" s="1">
        <f>SUM(LTFL99:LTFL84!D61)</f>
        <v>36</v>
      </c>
      <c r="E61" s="1">
        <f>SUM(LTFL99:LTFL84!E61)</f>
        <v>30</v>
      </c>
      <c r="F61" s="1">
        <f>SUM(LTFL99:LTFL84!F61)</f>
        <v>1</v>
      </c>
      <c r="G61" s="1">
        <f>SUM(LTFL99:LTFL84!G61)</f>
        <v>4</v>
      </c>
      <c r="H61" s="1">
        <f>SUM(LTFL99:LTFL84!H61)</f>
        <v>22</v>
      </c>
      <c r="I61" s="1">
        <f>SUM(LTFL99:LTFL84!I61)</f>
        <v>17</v>
      </c>
      <c r="J61" s="9">
        <f t="shared" si="10"/>
        <v>66</v>
      </c>
      <c r="K61" s="9">
        <f t="shared" si="11"/>
        <v>34</v>
      </c>
      <c r="L61" s="9">
        <f t="shared" si="17"/>
        <v>1790</v>
      </c>
      <c r="M61" s="9">
        <f t="shared" si="17"/>
        <v>1404</v>
      </c>
      <c r="N61" s="5">
        <f t="shared" si="12"/>
        <v>56.975609756097555</v>
      </c>
      <c r="O61" s="11">
        <f t="shared" si="16"/>
        <v>1819.8009756097556</v>
      </c>
      <c r="P61" s="5">
        <f t="shared" si="13"/>
        <v>62.321951219512165</v>
      </c>
      <c r="Q61" s="9">
        <f t="shared" si="14"/>
        <v>5</v>
      </c>
      <c r="R61" s="9">
        <f t="shared" si="15"/>
        <v>105</v>
      </c>
    </row>
    <row r="62" spans="1:18" ht="12.75">
      <c r="A62" s="14">
        <v>32805</v>
      </c>
      <c r="B62" s="1">
        <f>SUM(LTFL99:LTFL84!B62)</f>
        <v>0</v>
      </c>
      <c r="C62" s="1">
        <f>SUM(LTFL99:LTFL84!C62)</f>
        <v>0</v>
      </c>
      <c r="D62" s="1">
        <f>SUM(LTFL99:LTFL84!D62)</f>
        <v>25</v>
      </c>
      <c r="E62" s="1">
        <f>SUM(LTFL99:LTFL84!E62)</f>
        <v>23</v>
      </c>
      <c r="F62" s="1">
        <f>SUM(LTFL99:LTFL84!F62)</f>
        <v>0</v>
      </c>
      <c r="G62" s="1">
        <f>SUM(LTFL99:LTFL84!G62)</f>
        <v>0</v>
      </c>
      <c r="H62" s="1">
        <f>SUM(LTFL99:LTFL84!H62)</f>
        <v>31</v>
      </c>
      <c r="I62" s="1">
        <f>SUM(LTFL99:LTFL84!I62)</f>
        <v>10</v>
      </c>
      <c r="J62" s="9">
        <f t="shared" si="10"/>
        <v>48</v>
      </c>
      <c r="K62" s="9">
        <f t="shared" si="11"/>
        <v>41</v>
      </c>
      <c r="L62" s="9">
        <f t="shared" si="17"/>
        <v>1838</v>
      </c>
      <c r="M62" s="9">
        <f t="shared" si="17"/>
        <v>1445</v>
      </c>
      <c r="N62" s="5">
        <f t="shared" si="12"/>
        <v>50.708292682926825</v>
      </c>
      <c r="O62" s="11">
        <f t="shared" si="16"/>
        <v>1870.5092682926825</v>
      </c>
      <c r="P62" s="5">
        <f t="shared" si="13"/>
        <v>64.05853658536583</v>
      </c>
      <c r="Q62" s="9">
        <f t="shared" si="14"/>
        <v>0</v>
      </c>
      <c r="R62" s="9">
        <f t="shared" si="15"/>
        <v>89</v>
      </c>
    </row>
    <row r="63" spans="1:18" ht="12.75">
      <c r="A63" s="14">
        <v>32806</v>
      </c>
      <c r="B63" s="1">
        <f>SUM(LTFL99:LTFL84!B63)</f>
        <v>2</v>
      </c>
      <c r="C63" s="1">
        <f>SUM(LTFL99:LTFL84!C63)</f>
        <v>1</v>
      </c>
      <c r="D63" s="1">
        <f>SUM(LTFL99:LTFL84!D63)</f>
        <v>28</v>
      </c>
      <c r="E63" s="1">
        <f>SUM(LTFL99:LTFL84!E63)</f>
        <v>25</v>
      </c>
      <c r="F63" s="1">
        <f>SUM(LTFL99:LTFL84!F63)</f>
        <v>0</v>
      </c>
      <c r="G63" s="1">
        <f>SUM(LTFL99:LTFL84!G63)</f>
        <v>3</v>
      </c>
      <c r="H63" s="1">
        <f>SUM(LTFL99:LTFL84!H63)</f>
        <v>29</v>
      </c>
      <c r="I63" s="1">
        <f>SUM(LTFL99:LTFL84!I63)</f>
        <v>15</v>
      </c>
      <c r="J63" s="9">
        <f t="shared" si="10"/>
        <v>50</v>
      </c>
      <c r="K63" s="9">
        <f t="shared" si="11"/>
        <v>41</v>
      </c>
      <c r="L63" s="9">
        <f t="shared" si="17"/>
        <v>1888</v>
      </c>
      <c r="M63" s="9">
        <f t="shared" si="17"/>
        <v>1486</v>
      </c>
      <c r="N63" s="5">
        <f t="shared" si="12"/>
        <v>51.84780487804878</v>
      </c>
      <c r="O63" s="11">
        <f t="shared" si="16"/>
        <v>1922.3570731707312</v>
      </c>
      <c r="P63" s="5">
        <f t="shared" si="13"/>
        <v>65.83414634146338</v>
      </c>
      <c r="Q63" s="9">
        <f t="shared" si="14"/>
        <v>6</v>
      </c>
      <c r="R63" s="9">
        <f t="shared" si="15"/>
        <v>97</v>
      </c>
    </row>
    <row r="64" spans="1:18" ht="12.75">
      <c r="A64" s="14">
        <v>32807</v>
      </c>
      <c r="B64" s="1">
        <f>SUM(LTFL99:LTFL84!B64)</f>
        <v>0</v>
      </c>
      <c r="C64" s="1">
        <f>SUM(LTFL99:LTFL84!C64)</f>
        <v>0</v>
      </c>
      <c r="D64" s="1">
        <f>SUM(LTFL99:LTFL84!D64)</f>
        <v>26</v>
      </c>
      <c r="E64" s="1">
        <f>SUM(LTFL99:LTFL84!E64)</f>
        <v>17</v>
      </c>
      <c r="F64" s="1">
        <f>SUM(LTFL99:LTFL84!F64)</f>
        <v>2</v>
      </c>
      <c r="G64" s="1">
        <f>SUM(LTFL99:LTFL84!G64)</f>
        <v>0</v>
      </c>
      <c r="H64" s="1">
        <f>SUM(LTFL99:LTFL84!H64)</f>
        <v>33</v>
      </c>
      <c r="I64" s="1">
        <f>SUM(LTFL99:LTFL84!I64)</f>
        <v>11</v>
      </c>
      <c r="J64" s="9">
        <f t="shared" si="10"/>
        <v>43</v>
      </c>
      <c r="K64" s="9">
        <f t="shared" si="11"/>
        <v>42</v>
      </c>
      <c r="L64" s="9">
        <f t="shared" si="17"/>
        <v>1931</v>
      </c>
      <c r="M64" s="9">
        <f t="shared" si="17"/>
        <v>1528</v>
      </c>
      <c r="N64" s="5">
        <f t="shared" si="12"/>
        <v>48.42926829268292</v>
      </c>
      <c r="O64" s="11">
        <f t="shared" si="16"/>
        <v>1970.7863414634141</v>
      </c>
      <c r="P64" s="5">
        <f t="shared" si="13"/>
        <v>67.49268292682925</v>
      </c>
      <c r="Q64" s="9">
        <f t="shared" si="14"/>
        <v>2</v>
      </c>
      <c r="R64" s="9">
        <f t="shared" si="15"/>
        <v>87</v>
      </c>
    </row>
    <row r="65" spans="1:18" ht="12.75">
      <c r="A65" s="14">
        <v>32808</v>
      </c>
      <c r="B65" s="1">
        <f>SUM(LTFL99:LTFL84!B65)</f>
        <v>0</v>
      </c>
      <c r="C65" s="1">
        <f>SUM(LTFL99:LTFL84!C65)</f>
        <v>0</v>
      </c>
      <c r="D65" s="1">
        <f>SUM(LTFL99:LTFL84!D65)</f>
        <v>25</v>
      </c>
      <c r="E65" s="1">
        <f>SUM(LTFL99:LTFL84!E65)</f>
        <v>18</v>
      </c>
      <c r="F65" s="1">
        <f>SUM(LTFL99:LTFL84!F65)</f>
        <v>0</v>
      </c>
      <c r="G65" s="1">
        <f>SUM(LTFL99:LTFL84!G65)</f>
        <v>2</v>
      </c>
      <c r="H65" s="1">
        <f>SUM(LTFL99:LTFL84!H65)</f>
        <v>13</v>
      </c>
      <c r="I65" s="1">
        <f>SUM(LTFL99:LTFL84!I65)</f>
        <v>5</v>
      </c>
      <c r="J65" s="9">
        <f t="shared" si="10"/>
        <v>43</v>
      </c>
      <c r="K65" s="9">
        <f t="shared" si="11"/>
        <v>16</v>
      </c>
      <c r="L65" s="9">
        <f aca="true" t="shared" si="18" ref="L65:M84">L64+J65</f>
        <v>1974</v>
      </c>
      <c r="M65" s="9">
        <f t="shared" si="18"/>
        <v>1544</v>
      </c>
      <c r="N65" s="5">
        <f t="shared" si="12"/>
        <v>33.615609756097555</v>
      </c>
      <c r="O65" s="11">
        <f t="shared" si="16"/>
        <v>2004.4019512195116</v>
      </c>
      <c r="P65" s="5">
        <f t="shared" si="13"/>
        <v>68.64390243902436</v>
      </c>
      <c r="Q65" s="9">
        <f t="shared" si="14"/>
        <v>2</v>
      </c>
      <c r="R65" s="9">
        <f t="shared" si="15"/>
        <v>61</v>
      </c>
    </row>
    <row r="66" spans="1:18" ht="12.75">
      <c r="A66" s="14">
        <v>32809</v>
      </c>
      <c r="B66" s="1">
        <f>SUM(LTFL99:LTFL84!B66)</f>
        <v>0</v>
      </c>
      <c r="C66" s="1">
        <f>SUM(LTFL99:LTFL84!C66)</f>
        <v>2</v>
      </c>
      <c r="D66" s="1">
        <f>SUM(LTFL99:LTFL84!D66)</f>
        <v>47</v>
      </c>
      <c r="E66" s="1">
        <f>SUM(LTFL99:LTFL84!E66)</f>
        <v>52</v>
      </c>
      <c r="F66" s="1">
        <f>SUM(LTFL99:LTFL84!F66)</f>
        <v>2</v>
      </c>
      <c r="G66" s="1">
        <f>SUM(LTFL99:LTFL84!G66)</f>
        <v>3</v>
      </c>
      <c r="H66" s="1">
        <f>SUM(LTFL99:LTFL84!H66)</f>
        <v>39</v>
      </c>
      <c r="I66" s="1">
        <f>SUM(LTFL99:LTFL84!I66)</f>
        <v>26</v>
      </c>
      <c r="J66" s="9">
        <f t="shared" si="10"/>
        <v>97</v>
      </c>
      <c r="K66" s="9">
        <f t="shared" si="11"/>
        <v>60</v>
      </c>
      <c r="L66" s="9">
        <f t="shared" si="18"/>
        <v>2071</v>
      </c>
      <c r="M66" s="9">
        <f t="shared" si="18"/>
        <v>1604</v>
      </c>
      <c r="N66" s="5">
        <f t="shared" si="12"/>
        <v>89.45170731707316</v>
      </c>
      <c r="O66" s="11">
        <f t="shared" si="16"/>
        <v>2093.8536585365846</v>
      </c>
      <c r="P66" s="5">
        <f t="shared" si="13"/>
        <v>71.7073170731707</v>
      </c>
      <c r="Q66" s="9">
        <f t="shared" si="14"/>
        <v>7</v>
      </c>
      <c r="R66" s="9">
        <f t="shared" si="15"/>
        <v>164</v>
      </c>
    </row>
    <row r="67" spans="1:19" ht="12.75">
      <c r="A67" s="14">
        <v>32810</v>
      </c>
      <c r="B67" s="1">
        <f>SUM(LTFL99:LTFL84!B67)</f>
        <v>1</v>
      </c>
      <c r="C67" s="1">
        <f>SUM(LTFL99:LTFL84!C67)</f>
        <v>0</v>
      </c>
      <c r="D67" s="1">
        <f>SUM(LTFL99:LTFL84!D67)</f>
        <v>18</v>
      </c>
      <c r="E67" s="1">
        <f>SUM(LTFL99:LTFL84!E67)</f>
        <v>17</v>
      </c>
      <c r="F67" s="1">
        <f>SUM(LTFL99:LTFL84!F67)</f>
        <v>0</v>
      </c>
      <c r="G67" s="1">
        <f>SUM(LTFL99:LTFL84!G67)</f>
        <v>0</v>
      </c>
      <c r="H67" s="1">
        <f>SUM(LTFL99:LTFL84!H67)</f>
        <v>3</v>
      </c>
      <c r="I67" s="1">
        <f>SUM(LTFL99:LTFL84!I67)</f>
        <v>6</v>
      </c>
      <c r="J67" s="9">
        <f t="shared" si="10"/>
        <v>34</v>
      </c>
      <c r="K67" s="9">
        <f t="shared" si="11"/>
        <v>9</v>
      </c>
      <c r="L67" s="9">
        <f t="shared" si="18"/>
        <v>2105</v>
      </c>
      <c r="M67" s="9">
        <f t="shared" si="18"/>
        <v>1613</v>
      </c>
      <c r="N67" s="5">
        <f t="shared" si="12"/>
        <v>24.499512195121948</v>
      </c>
      <c r="O67" s="11">
        <f t="shared" si="16"/>
        <v>2118.3531707317065</v>
      </c>
      <c r="P67" s="5">
        <f t="shared" si="13"/>
        <v>72.54634146341459</v>
      </c>
      <c r="Q67" s="9">
        <f t="shared" si="14"/>
        <v>1</v>
      </c>
      <c r="R67" s="9">
        <f t="shared" si="15"/>
        <v>44</v>
      </c>
      <c r="S67" s="8" t="s">
        <v>63</v>
      </c>
    </row>
    <row r="68" spans="1:18" ht="12.75">
      <c r="A68" s="14">
        <v>32811</v>
      </c>
      <c r="B68" s="1">
        <f>SUM(LTFL99:LTFL84!B68)</f>
        <v>0</v>
      </c>
      <c r="C68" s="1">
        <f>SUM(LTFL99:LTFL84!C68)</f>
        <v>0</v>
      </c>
      <c r="D68" s="1">
        <f>SUM(LTFL99:LTFL84!D68)</f>
        <v>24</v>
      </c>
      <c r="E68" s="1">
        <f>SUM(LTFL99:LTFL84!E68)</f>
        <v>37</v>
      </c>
      <c r="F68" s="1">
        <f>SUM(LTFL99:LTFL84!F68)</f>
        <v>1</v>
      </c>
      <c r="G68" s="1">
        <f>SUM(LTFL99:LTFL84!G68)</f>
        <v>2</v>
      </c>
      <c r="H68" s="1">
        <f>SUM(LTFL99:LTFL84!H68)</f>
        <v>39</v>
      </c>
      <c r="I68" s="1">
        <f>SUM(LTFL99:LTFL84!I68)</f>
        <v>15</v>
      </c>
      <c r="J68" s="9">
        <f aca="true" t="shared" si="19" ref="J68:J101">-B68-C68+D68+E68</f>
        <v>61</v>
      </c>
      <c r="K68" s="9">
        <f aca="true" t="shared" si="20" ref="K68:K101">-F68-G68+H68+I68</f>
        <v>51</v>
      </c>
      <c r="L68" s="9">
        <f t="shared" si="18"/>
        <v>2166</v>
      </c>
      <c r="M68" s="9">
        <f t="shared" si="18"/>
        <v>1664</v>
      </c>
      <c r="N68" s="5">
        <f aca="true" t="shared" si="21" ref="N68:N101">(+J68+K68)*($J$103/($J$103+$K$103))</f>
        <v>63.81268292682926</v>
      </c>
      <c r="O68" s="11">
        <f t="shared" si="16"/>
        <v>2182.165853658536</v>
      </c>
      <c r="P68" s="5">
        <f aca="true" t="shared" si="22" ref="P68:P101">O68*100/$N$103</f>
        <v>74.73170731707313</v>
      </c>
      <c r="Q68" s="9">
        <f aca="true" t="shared" si="23" ref="Q68:Q101">+B68+C68+F68+G68</f>
        <v>3</v>
      </c>
      <c r="R68" s="9">
        <f aca="true" t="shared" si="24" ref="R68:R101">D68+E68+H68+I68</f>
        <v>115</v>
      </c>
    </row>
    <row r="69" spans="1:18" ht="12.75">
      <c r="A69" s="14">
        <v>32812</v>
      </c>
      <c r="B69" s="1">
        <f>SUM(LTFL99:LTFL84!B69)</f>
        <v>0</v>
      </c>
      <c r="C69" s="1">
        <f>SUM(LTFL99:LTFL84!C69)</f>
        <v>0</v>
      </c>
      <c r="D69" s="1">
        <f>SUM(LTFL99:LTFL84!D69)</f>
        <v>13</v>
      </c>
      <c r="E69" s="1">
        <f>SUM(LTFL99:LTFL84!E69)</f>
        <v>17</v>
      </c>
      <c r="F69" s="1">
        <f>SUM(LTFL99:LTFL84!F69)</f>
        <v>0</v>
      </c>
      <c r="G69" s="1">
        <f>SUM(LTFL99:LTFL84!G69)</f>
        <v>0</v>
      </c>
      <c r="H69" s="1">
        <f>SUM(LTFL99:LTFL84!H69)</f>
        <v>19</v>
      </c>
      <c r="I69" s="1">
        <f>SUM(LTFL99:LTFL84!I69)</f>
        <v>7</v>
      </c>
      <c r="J69" s="9">
        <f t="shared" si="19"/>
        <v>30</v>
      </c>
      <c r="K69" s="9">
        <f t="shared" si="20"/>
        <v>26</v>
      </c>
      <c r="L69" s="9">
        <f t="shared" si="18"/>
        <v>2196</v>
      </c>
      <c r="M69" s="9">
        <f t="shared" si="18"/>
        <v>1690</v>
      </c>
      <c r="N69" s="5">
        <f t="shared" si="21"/>
        <v>31.90634146341463</v>
      </c>
      <c r="O69" s="11">
        <f aca="true" t="shared" si="25" ref="O69:O101">O68+N69</f>
        <v>2214.0721951219507</v>
      </c>
      <c r="P69" s="5">
        <f t="shared" si="22"/>
        <v>75.82439024390241</v>
      </c>
      <c r="Q69" s="9">
        <f t="shared" si="23"/>
        <v>0</v>
      </c>
      <c r="R69" s="9">
        <f t="shared" si="24"/>
        <v>56</v>
      </c>
    </row>
    <row r="70" spans="1:18" ht="12.75">
      <c r="A70" s="14">
        <v>32813</v>
      </c>
      <c r="B70" s="1">
        <f>SUM(LTFL99:LTFL84!B70)</f>
        <v>2</v>
      </c>
      <c r="C70" s="1">
        <f>SUM(LTFL99:LTFL84!C70)</f>
        <v>0</v>
      </c>
      <c r="D70" s="1">
        <f>SUM(LTFL99:LTFL84!D70)</f>
        <v>39</v>
      </c>
      <c r="E70" s="1">
        <f>SUM(LTFL99:LTFL84!E70)</f>
        <v>30</v>
      </c>
      <c r="F70" s="1">
        <f>SUM(LTFL99:LTFL84!F70)</f>
        <v>3</v>
      </c>
      <c r="G70" s="1">
        <f>SUM(LTFL99:LTFL84!G70)</f>
        <v>0</v>
      </c>
      <c r="H70" s="1">
        <f>SUM(LTFL99:LTFL84!H70)</f>
        <v>12</v>
      </c>
      <c r="I70" s="1">
        <f>SUM(LTFL99:LTFL84!I70)</f>
        <v>7</v>
      </c>
      <c r="J70" s="9">
        <f t="shared" si="19"/>
        <v>67</v>
      </c>
      <c r="K70" s="9">
        <f t="shared" si="20"/>
        <v>16</v>
      </c>
      <c r="L70" s="9">
        <f t="shared" si="18"/>
        <v>2263</v>
      </c>
      <c r="M70" s="9">
        <f t="shared" si="18"/>
        <v>1706</v>
      </c>
      <c r="N70" s="5">
        <f t="shared" si="21"/>
        <v>47.289756097560975</v>
      </c>
      <c r="O70" s="11">
        <f t="shared" si="25"/>
        <v>2261.361951219512</v>
      </c>
      <c r="P70" s="5">
        <f t="shared" si="22"/>
        <v>77.44390243902437</v>
      </c>
      <c r="Q70" s="9">
        <f t="shared" si="23"/>
        <v>5</v>
      </c>
      <c r="R70" s="9">
        <f t="shared" si="24"/>
        <v>88</v>
      </c>
    </row>
    <row r="71" spans="1:18" ht="12.75">
      <c r="A71" s="14">
        <v>32814</v>
      </c>
      <c r="B71" s="1">
        <f>SUM(LTFL99:LTFL84!B71)</f>
        <v>1</v>
      </c>
      <c r="C71" s="1">
        <f>SUM(LTFL99:LTFL84!C71)</f>
        <v>0</v>
      </c>
      <c r="D71" s="1">
        <f>SUM(LTFL99:LTFL84!D71)</f>
        <v>16</v>
      </c>
      <c r="E71" s="1">
        <f>SUM(LTFL99:LTFL84!E71)</f>
        <v>9</v>
      </c>
      <c r="F71" s="1">
        <f>SUM(LTFL99:LTFL84!F71)</f>
        <v>0</v>
      </c>
      <c r="G71" s="1">
        <f>SUM(LTFL99:LTFL84!G71)</f>
        <v>0</v>
      </c>
      <c r="H71" s="1">
        <f>SUM(LTFL99:LTFL84!H71)</f>
        <v>16</v>
      </c>
      <c r="I71" s="1">
        <f>SUM(LTFL99:LTFL84!I71)</f>
        <v>3</v>
      </c>
      <c r="J71" s="9">
        <f t="shared" si="19"/>
        <v>24</v>
      </c>
      <c r="K71" s="9">
        <f t="shared" si="20"/>
        <v>19</v>
      </c>
      <c r="L71" s="9">
        <f t="shared" si="18"/>
        <v>2287</v>
      </c>
      <c r="M71" s="9">
        <f t="shared" si="18"/>
        <v>1725</v>
      </c>
      <c r="N71" s="5">
        <f t="shared" si="21"/>
        <v>24.499512195121948</v>
      </c>
      <c r="O71" s="11">
        <f t="shared" si="25"/>
        <v>2285.861463414634</v>
      </c>
      <c r="P71" s="5">
        <f t="shared" si="22"/>
        <v>78.28292682926826</v>
      </c>
      <c r="Q71" s="9">
        <f t="shared" si="23"/>
        <v>1</v>
      </c>
      <c r="R71" s="9">
        <f t="shared" si="24"/>
        <v>44</v>
      </c>
    </row>
    <row r="72" spans="1:18" ht="12.75">
      <c r="A72" s="14">
        <v>32815</v>
      </c>
      <c r="B72" s="1">
        <f>SUM(LTFL99:LTFL84!B72)</f>
        <v>0</v>
      </c>
      <c r="C72" s="1">
        <f>SUM(LTFL99:LTFL84!C72)</f>
        <v>1</v>
      </c>
      <c r="D72" s="1">
        <f>SUM(LTFL99:LTFL84!D72)</f>
        <v>22</v>
      </c>
      <c r="E72" s="1">
        <f>SUM(LTFL99:LTFL84!E72)</f>
        <v>24</v>
      </c>
      <c r="F72" s="1">
        <f>SUM(LTFL99:LTFL84!F72)</f>
        <v>1</v>
      </c>
      <c r="G72" s="1">
        <f>SUM(LTFL99:LTFL84!G72)</f>
        <v>1</v>
      </c>
      <c r="H72" s="1">
        <f>SUM(LTFL99:LTFL84!H72)</f>
        <v>27</v>
      </c>
      <c r="I72" s="1">
        <f>SUM(LTFL99:LTFL84!I72)</f>
        <v>12</v>
      </c>
      <c r="J72" s="9">
        <f t="shared" si="19"/>
        <v>45</v>
      </c>
      <c r="K72" s="9">
        <f t="shared" si="20"/>
        <v>37</v>
      </c>
      <c r="L72" s="9">
        <f t="shared" si="18"/>
        <v>2332</v>
      </c>
      <c r="M72" s="9">
        <f t="shared" si="18"/>
        <v>1762</v>
      </c>
      <c r="N72" s="5">
        <f t="shared" si="21"/>
        <v>46.72</v>
      </c>
      <c r="O72" s="11">
        <f t="shared" si="25"/>
        <v>2332.5814634146336</v>
      </c>
      <c r="P72" s="5">
        <f t="shared" si="22"/>
        <v>79.88292682926827</v>
      </c>
      <c r="Q72" s="9">
        <f t="shared" si="23"/>
        <v>3</v>
      </c>
      <c r="R72" s="9">
        <f t="shared" si="24"/>
        <v>85</v>
      </c>
    </row>
    <row r="73" spans="1:18" ht="12.75">
      <c r="A73" s="14">
        <v>32816</v>
      </c>
      <c r="B73" s="1">
        <f>SUM(LTFL99:LTFL84!B73)</f>
        <v>0</v>
      </c>
      <c r="C73" s="1">
        <f>SUM(LTFL99:LTFL84!C73)</f>
        <v>3</v>
      </c>
      <c r="D73" s="1">
        <f>SUM(LTFL99:LTFL84!D73)</f>
        <v>28</v>
      </c>
      <c r="E73" s="1">
        <f>SUM(LTFL99:LTFL84!E73)</f>
        <v>22</v>
      </c>
      <c r="F73" s="1">
        <f>SUM(LTFL99:LTFL84!F73)</f>
        <v>1</v>
      </c>
      <c r="G73" s="1">
        <f>SUM(LTFL99:LTFL84!G73)</f>
        <v>1</v>
      </c>
      <c r="H73" s="1">
        <f>SUM(LTFL99:LTFL84!H73)</f>
        <v>15</v>
      </c>
      <c r="I73" s="1">
        <f>SUM(LTFL99:LTFL84!I73)</f>
        <v>4</v>
      </c>
      <c r="J73" s="9">
        <f t="shared" si="19"/>
        <v>47</v>
      </c>
      <c r="K73" s="9">
        <f t="shared" si="20"/>
        <v>17</v>
      </c>
      <c r="L73" s="9">
        <f t="shared" si="18"/>
        <v>2379</v>
      </c>
      <c r="M73" s="9">
        <f t="shared" si="18"/>
        <v>1779</v>
      </c>
      <c r="N73" s="5">
        <f t="shared" si="21"/>
        <v>36.464390243902436</v>
      </c>
      <c r="O73" s="11">
        <f t="shared" si="25"/>
        <v>2369.045853658536</v>
      </c>
      <c r="P73" s="5">
        <f t="shared" si="22"/>
        <v>81.13170731707315</v>
      </c>
      <c r="Q73" s="9">
        <f t="shared" si="23"/>
        <v>5</v>
      </c>
      <c r="R73" s="9">
        <f t="shared" si="24"/>
        <v>69</v>
      </c>
    </row>
    <row r="74" spans="1:18" ht="12.75">
      <c r="A74" s="14">
        <v>32817</v>
      </c>
      <c r="B74" s="1">
        <f>SUM(LTFL99:LTFL84!B74)</f>
        <v>0</v>
      </c>
      <c r="C74" s="1">
        <f>SUM(LTFL99:LTFL84!C74)</f>
        <v>0</v>
      </c>
      <c r="D74" s="1">
        <f>SUM(LTFL99:LTFL84!D74)</f>
        <v>23</v>
      </c>
      <c r="E74" s="1">
        <f>SUM(LTFL99:LTFL84!E74)</f>
        <v>14</v>
      </c>
      <c r="F74" s="1">
        <f>SUM(LTFL99:LTFL84!F74)</f>
        <v>2</v>
      </c>
      <c r="G74" s="1">
        <f>SUM(LTFL99:LTFL84!G74)</f>
        <v>0</v>
      </c>
      <c r="H74" s="1">
        <f>SUM(LTFL99:LTFL84!H74)</f>
        <v>18</v>
      </c>
      <c r="I74" s="1">
        <f>SUM(LTFL99:LTFL84!I74)</f>
        <v>3</v>
      </c>
      <c r="J74" s="9">
        <f t="shared" si="19"/>
        <v>37</v>
      </c>
      <c r="K74" s="9">
        <f t="shared" si="20"/>
        <v>19</v>
      </c>
      <c r="L74" s="9">
        <f t="shared" si="18"/>
        <v>2416</v>
      </c>
      <c r="M74" s="9">
        <f t="shared" si="18"/>
        <v>1798</v>
      </c>
      <c r="N74" s="5">
        <f t="shared" si="21"/>
        <v>31.90634146341463</v>
      </c>
      <c r="O74" s="11">
        <f t="shared" si="25"/>
        <v>2400.952195121951</v>
      </c>
      <c r="P74" s="5">
        <f t="shared" si="22"/>
        <v>82.22439024390242</v>
      </c>
      <c r="Q74" s="9">
        <f t="shared" si="23"/>
        <v>2</v>
      </c>
      <c r="R74" s="9">
        <f t="shared" si="24"/>
        <v>58</v>
      </c>
    </row>
    <row r="75" spans="1:18" ht="12.75">
      <c r="A75" s="14">
        <v>32818</v>
      </c>
      <c r="B75" s="1">
        <f>SUM(LTFL99:LTFL84!B75)</f>
        <v>0</v>
      </c>
      <c r="C75" s="1">
        <f>SUM(LTFL99:LTFL84!C75)</f>
        <v>0</v>
      </c>
      <c r="D75" s="1">
        <f>SUM(LTFL99:LTFL84!D75)</f>
        <v>28</v>
      </c>
      <c r="E75" s="1">
        <f>SUM(LTFL99:LTFL84!E75)</f>
        <v>12</v>
      </c>
      <c r="F75" s="1">
        <f>SUM(LTFL99:LTFL84!F75)</f>
        <v>0</v>
      </c>
      <c r="G75" s="1">
        <f>SUM(LTFL99:LTFL84!G75)</f>
        <v>0</v>
      </c>
      <c r="H75" s="1">
        <f>SUM(LTFL99:LTFL84!H75)</f>
        <v>16</v>
      </c>
      <c r="I75" s="1">
        <f>SUM(LTFL99:LTFL84!I75)</f>
        <v>10</v>
      </c>
      <c r="J75" s="9">
        <f t="shared" si="19"/>
        <v>40</v>
      </c>
      <c r="K75" s="9">
        <f t="shared" si="20"/>
        <v>26</v>
      </c>
      <c r="L75" s="9">
        <f t="shared" si="18"/>
        <v>2456</v>
      </c>
      <c r="M75" s="9">
        <f t="shared" si="18"/>
        <v>1824</v>
      </c>
      <c r="N75" s="5">
        <f t="shared" si="21"/>
        <v>37.60390243902439</v>
      </c>
      <c r="O75" s="11">
        <f t="shared" si="25"/>
        <v>2438.556097560975</v>
      </c>
      <c r="P75" s="5">
        <f t="shared" si="22"/>
        <v>83.5121951219512</v>
      </c>
      <c r="Q75" s="9">
        <f t="shared" si="23"/>
        <v>0</v>
      </c>
      <c r="R75" s="9">
        <f t="shared" si="24"/>
        <v>66</v>
      </c>
    </row>
    <row r="76" spans="1:18" ht="12.75">
      <c r="A76" s="14">
        <v>32819</v>
      </c>
      <c r="B76" s="1">
        <f>SUM(LTFL99:LTFL84!B76)</f>
        <v>0</v>
      </c>
      <c r="C76" s="1">
        <f>SUM(LTFL99:LTFL84!C76)</f>
        <v>2</v>
      </c>
      <c r="D76" s="1">
        <f>SUM(LTFL99:LTFL84!D76)</f>
        <v>19</v>
      </c>
      <c r="E76" s="1">
        <f>SUM(LTFL99:LTFL84!E76)</f>
        <v>15</v>
      </c>
      <c r="F76" s="1">
        <f>SUM(LTFL99:LTFL84!F76)</f>
        <v>1</v>
      </c>
      <c r="G76" s="1">
        <f>SUM(LTFL99:LTFL84!G76)</f>
        <v>1</v>
      </c>
      <c r="H76" s="1">
        <f>SUM(LTFL99:LTFL84!H76)</f>
        <v>25</v>
      </c>
      <c r="I76" s="1">
        <f>SUM(LTFL99:LTFL84!I76)</f>
        <v>14</v>
      </c>
      <c r="J76" s="9">
        <f t="shared" si="19"/>
        <v>32</v>
      </c>
      <c r="K76" s="9">
        <f t="shared" si="20"/>
        <v>37</v>
      </c>
      <c r="L76" s="9">
        <f t="shared" si="18"/>
        <v>2488</v>
      </c>
      <c r="M76" s="9">
        <f t="shared" si="18"/>
        <v>1861</v>
      </c>
      <c r="N76" s="5">
        <f t="shared" si="21"/>
        <v>39.31317073170732</v>
      </c>
      <c r="O76" s="11">
        <f t="shared" si="25"/>
        <v>2477.8692682926826</v>
      </c>
      <c r="P76" s="5">
        <f t="shared" si="22"/>
        <v>84.85853658536583</v>
      </c>
      <c r="Q76" s="9">
        <f t="shared" si="23"/>
        <v>4</v>
      </c>
      <c r="R76" s="9">
        <f t="shared" si="24"/>
        <v>73</v>
      </c>
    </row>
    <row r="77" spans="1:18" ht="12.75">
      <c r="A77" s="14">
        <v>32820</v>
      </c>
      <c r="B77" s="1">
        <f>SUM(LTFL99:LTFL84!B77)</f>
        <v>0</v>
      </c>
      <c r="C77" s="1">
        <f>SUM(LTFL99:LTFL84!C77)</f>
        <v>0</v>
      </c>
      <c r="D77" s="1">
        <f>SUM(LTFL99:LTFL84!D77)</f>
        <v>29</v>
      </c>
      <c r="E77" s="1">
        <f>SUM(LTFL99:LTFL84!E77)</f>
        <v>14</v>
      </c>
      <c r="F77" s="1">
        <f>SUM(LTFL99:LTFL84!F77)</f>
        <v>1</v>
      </c>
      <c r="G77" s="1">
        <f>SUM(LTFL99:LTFL84!G77)</f>
        <v>2</v>
      </c>
      <c r="H77" s="1">
        <f>SUM(LTFL99:LTFL84!H77)</f>
        <v>27</v>
      </c>
      <c r="I77" s="1">
        <f>SUM(LTFL99:LTFL84!I77)</f>
        <v>7</v>
      </c>
      <c r="J77" s="9">
        <f t="shared" si="19"/>
        <v>43</v>
      </c>
      <c r="K77" s="9">
        <f t="shared" si="20"/>
        <v>31</v>
      </c>
      <c r="L77" s="9">
        <f t="shared" si="18"/>
        <v>2531</v>
      </c>
      <c r="M77" s="9">
        <f t="shared" si="18"/>
        <v>1892</v>
      </c>
      <c r="N77" s="5">
        <f t="shared" si="21"/>
        <v>42.16195121951219</v>
      </c>
      <c r="O77" s="11">
        <f t="shared" si="25"/>
        <v>2520.0312195121946</v>
      </c>
      <c r="P77" s="5">
        <f t="shared" si="22"/>
        <v>86.30243902439021</v>
      </c>
      <c r="Q77" s="9">
        <f t="shared" si="23"/>
        <v>3</v>
      </c>
      <c r="R77" s="9">
        <f t="shared" si="24"/>
        <v>77</v>
      </c>
    </row>
    <row r="78" spans="1:18" ht="12.75">
      <c r="A78" s="14">
        <v>32821</v>
      </c>
      <c r="B78" s="1">
        <f>SUM(LTFL99:LTFL84!B78)</f>
        <v>1</v>
      </c>
      <c r="C78" s="1">
        <f>SUM(LTFL99:LTFL84!C78)</f>
        <v>1</v>
      </c>
      <c r="D78" s="1">
        <f>SUM(LTFL99:LTFL84!D78)</f>
        <v>32</v>
      </c>
      <c r="E78" s="1">
        <f>SUM(LTFL99:LTFL84!E78)</f>
        <v>20</v>
      </c>
      <c r="F78" s="1">
        <f>SUM(LTFL99:LTFL84!F78)</f>
        <v>2</v>
      </c>
      <c r="G78" s="1">
        <f>SUM(LTFL99:LTFL84!G78)</f>
        <v>1</v>
      </c>
      <c r="H78" s="1">
        <f>SUM(LTFL99:LTFL84!H78)</f>
        <v>37</v>
      </c>
      <c r="I78" s="1">
        <f>SUM(LTFL99:LTFL84!I78)</f>
        <v>18</v>
      </c>
      <c r="J78" s="9">
        <f t="shared" si="19"/>
        <v>50</v>
      </c>
      <c r="K78" s="9">
        <f t="shared" si="20"/>
        <v>52</v>
      </c>
      <c r="L78" s="9">
        <f t="shared" si="18"/>
        <v>2581</v>
      </c>
      <c r="M78" s="9">
        <f t="shared" si="18"/>
        <v>1944</v>
      </c>
      <c r="N78" s="5">
        <f t="shared" si="21"/>
        <v>58.11512195121951</v>
      </c>
      <c r="O78" s="11">
        <f t="shared" si="25"/>
        <v>2578.146341463414</v>
      </c>
      <c r="P78" s="5">
        <f t="shared" si="22"/>
        <v>88.29268292682924</v>
      </c>
      <c r="Q78" s="9">
        <f t="shared" si="23"/>
        <v>5</v>
      </c>
      <c r="R78" s="9">
        <f t="shared" si="24"/>
        <v>107</v>
      </c>
    </row>
    <row r="79" spans="1:18" ht="12.75">
      <c r="A79" s="14">
        <v>32822</v>
      </c>
      <c r="B79" s="1">
        <f>SUM(LTFL99:LTFL84!B79)</f>
        <v>1</v>
      </c>
      <c r="C79" s="1">
        <f>SUM(LTFL99:LTFL84!C79)</f>
        <v>0</v>
      </c>
      <c r="D79" s="1">
        <f>SUM(LTFL99:LTFL84!D79)</f>
        <v>19</v>
      </c>
      <c r="E79" s="1">
        <f>SUM(LTFL99:LTFL84!E79)</f>
        <v>12</v>
      </c>
      <c r="F79" s="1">
        <f>SUM(LTFL99:LTFL84!F79)</f>
        <v>1</v>
      </c>
      <c r="G79" s="1">
        <f>SUM(LTFL99:LTFL84!G79)</f>
        <v>0</v>
      </c>
      <c r="H79" s="1">
        <f>SUM(LTFL99:LTFL84!H79)</f>
        <v>8</v>
      </c>
      <c r="I79" s="1">
        <f>SUM(LTFL99:LTFL84!I79)</f>
        <v>7</v>
      </c>
      <c r="J79" s="9">
        <f t="shared" si="19"/>
        <v>30</v>
      </c>
      <c r="K79" s="9">
        <f t="shared" si="20"/>
        <v>14</v>
      </c>
      <c r="L79" s="9">
        <f t="shared" si="18"/>
        <v>2611</v>
      </c>
      <c r="M79" s="9">
        <f t="shared" si="18"/>
        <v>1958</v>
      </c>
      <c r="N79" s="5">
        <f t="shared" si="21"/>
        <v>25.069268292682924</v>
      </c>
      <c r="O79" s="11">
        <f t="shared" si="25"/>
        <v>2603.215609756097</v>
      </c>
      <c r="P79" s="5">
        <f t="shared" si="22"/>
        <v>89.15121951219508</v>
      </c>
      <c r="Q79" s="9">
        <f t="shared" si="23"/>
        <v>2</v>
      </c>
      <c r="R79" s="9">
        <f t="shared" si="24"/>
        <v>46</v>
      </c>
    </row>
    <row r="80" spans="1:18" ht="12.75">
      <c r="A80" s="14">
        <v>32823</v>
      </c>
      <c r="B80" s="1">
        <f>SUM(LTFL99:LTFL84!B80)</f>
        <v>0</v>
      </c>
      <c r="C80" s="1">
        <f>SUM(LTFL99:LTFL84!C80)</f>
        <v>0</v>
      </c>
      <c r="D80" s="1">
        <f>SUM(LTFL99:LTFL84!D80)</f>
        <v>10</v>
      </c>
      <c r="E80" s="1">
        <f>SUM(LTFL99:LTFL84!E80)</f>
        <v>4</v>
      </c>
      <c r="F80" s="1">
        <f>SUM(LTFL99:LTFL84!F80)</f>
        <v>0</v>
      </c>
      <c r="G80" s="1">
        <f>SUM(LTFL99:LTFL84!G80)</f>
        <v>1</v>
      </c>
      <c r="H80" s="1">
        <f>SUM(LTFL99:LTFL84!H80)</f>
        <v>12</v>
      </c>
      <c r="I80" s="1">
        <f>SUM(LTFL99:LTFL84!I80)</f>
        <v>6</v>
      </c>
      <c r="J80" s="9">
        <f t="shared" si="19"/>
        <v>14</v>
      </c>
      <c r="K80" s="9">
        <f t="shared" si="20"/>
        <v>17</v>
      </c>
      <c r="L80" s="9">
        <f t="shared" si="18"/>
        <v>2625</v>
      </c>
      <c r="M80" s="9">
        <f t="shared" si="18"/>
        <v>1975</v>
      </c>
      <c r="N80" s="5">
        <f t="shared" si="21"/>
        <v>17.662439024390242</v>
      </c>
      <c r="O80" s="11">
        <f t="shared" si="25"/>
        <v>2620.878048780487</v>
      </c>
      <c r="P80" s="5">
        <f t="shared" si="22"/>
        <v>89.75609756097558</v>
      </c>
      <c r="Q80" s="9">
        <f t="shared" si="23"/>
        <v>1</v>
      </c>
      <c r="R80" s="9">
        <f t="shared" si="24"/>
        <v>32</v>
      </c>
    </row>
    <row r="81" spans="1:19" ht="12.75">
      <c r="A81" s="14">
        <v>32824</v>
      </c>
      <c r="B81" s="1">
        <f>SUM(LTFL99:LTFL84!B81)</f>
        <v>0</v>
      </c>
      <c r="C81" s="1">
        <f>SUM(LTFL99:LTFL84!C81)</f>
        <v>0</v>
      </c>
      <c r="D81" s="1">
        <f>SUM(LTFL99:LTFL84!D81)</f>
        <v>17</v>
      </c>
      <c r="E81" s="1">
        <f>SUM(LTFL99:LTFL84!E81)</f>
        <v>8</v>
      </c>
      <c r="F81" s="1">
        <f>SUM(LTFL99:LTFL84!F81)</f>
        <v>1</v>
      </c>
      <c r="G81" s="1">
        <f>SUM(LTFL99:LTFL84!G81)</f>
        <v>1</v>
      </c>
      <c r="H81" s="1">
        <f>SUM(LTFL99:LTFL84!H81)</f>
        <v>13</v>
      </c>
      <c r="I81" s="1">
        <f>SUM(LTFL99:LTFL84!I81)</f>
        <v>2</v>
      </c>
      <c r="J81" s="9">
        <f t="shared" si="19"/>
        <v>25</v>
      </c>
      <c r="K81" s="9">
        <f t="shared" si="20"/>
        <v>13</v>
      </c>
      <c r="L81" s="9">
        <f t="shared" si="18"/>
        <v>2650</v>
      </c>
      <c r="M81" s="9">
        <f t="shared" si="18"/>
        <v>1988</v>
      </c>
      <c r="N81" s="5">
        <f t="shared" si="21"/>
        <v>21.65073170731707</v>
      </c>
      <c r="O81" s="11">
        <f t="shared" si="25"/>
        <v>2642.528780487804</v>
      </c>
      <c r="P81" s="5">
        <f t="shared" si="22"/>
        <v>90.4975609756097</v>
      </c>
      <c r="Q81" s="9">
        <f t="shared" si="23"/>
        <v>2</v>
      </c>
      <c r="R81" s="9">
        <f t="shared" si="24"/>
        <v>40</v>
      </c>
      <c r="S81" s="8" t="s">
        <v>64</v>
      </c>
    </row>
    <row r="82" spans="1:18" ht="12.75">
      <c r="A82" s="14">
        <v>32825</v>
      </c>
      <c r="B82" s="1">
        <f>SUM(LTFL99:LTFL84!B82)</f>
        <v>1</v>
      </c>
      <c r="C82" s="1">
        <f>SUM(LTFL99:LTFL84!C82)</f>
        <v>0</v>
      </c>
      <c r="D82" s="1">
        <f>SUM(LTFL99:LTFL84!D82)</f>
        <v>8</v>
      </c>
      <c r="E82" s="1">
        <f>SUM(LTFL99:LTFL84!E82)</f>
        <v>3</v>
      </c>
      <c r="F82" s="1">
        <f>SUM(LTFL99:LTFL84!F82)</f>
        <v>0</v>
      </c>
      <c r="G82" s="1">
        <f>SUM(LTFL99:LTFL84!G82)</f>
        <v>0</v>
      </c>
      <c r="H82" s="1">
        <f>SUM(LTFL99:LTFL84!H82)</f>
        <v>6</v>
      </c>
      <c r="I82" s="1">
        <f>SUM(LTFL99:LTFL84!I82)</f>
        <v>7</v>
      </c>
      <c r="J82" s="9">
        <f t="shared" si="19"/>
        <v>10</v>
      </c>
      <c r="K82" s="9">
        <f t="shared" si="20"/>
        <v>13</v>
      </c>
      <c r="L82" s="9">
        <f t="shared" si="18"/>
        <v>2660</v>
      </c>
      <c r="M82" s="9">
        <f t="shared" si="18"/>
        <v>2001</v>
      </c>
      <c r="N82" s="5">
        <f t="shared" si="21"/>
        <v>13.104390243902438</v>
      </c>
      <c r="O82" s="11">
        <f t="shared" si="25"/>
        <v>2655.6331707317063</v>
      </c>
      <c r="P82" s="5">
        <f t="shared" si="22"/>
        <v>90.94634146341458</v>
      </c>
      <c r="Q82" s="9">
        <f t="shared" si="23"/>
        <v>1</v>
      </c>
      <c r="R82" s="9">
        <f t="shared" si="24"/>
        <v>24</v>
      </c>
    </row>
    <row r="83" spans="1:18" ht="12.75">
      <c r="A83" s="14">
        <v>32826</v>
      </c>
      <c r="B83" s="1">
        <f>SUM(LTFL99:LTFL84!B83)</f>
        <v>0</v>
      </c>
      <c r="C83" s="1">
        <f>SUM(LTFL99:LTFL84!C83)</f>
        <v>0</v>
      </c>
      <c r="D83" s="1">
        <f>SUM(LTFL99:LTFL84!D83)</f>
        <v>10</v>
      </c>
      <c r="E83" s="1">
        <f>SUM(LTFL99:LTFL84!E83)</f>
        <v>7</v>
      </c>
      <c r="F83" s="1">
        <f>SUM(LTFL99:LTFL84!F83)</f>
        <v>1</v>
      </c>
      <c r="G83" s="1">
        <f>SUM(LTFL99:LTFL84!G83)</f>
        <v>0</v>
      </c>
      <c r="H83" s="1">
        <f>SUM(LTFL99:LTFL84!H83)</f>
        <v>14</v>
      </c>
      <c r="I83" s="1">
        <f>SUM(LTFL99:LTFL84!I83)</f>
        <v>5</v>
      </c>
      <c r="J83" s="9">
        <f t="shared" si="19"/>
        <v>17</v>
      </c>
      <c r="K83" s="9">
        <f t="shared" si="20"/>
        <v>18</v>
      </c>
      <c r="L83" s="9">
        <f t="shared" si="18"/>
        <v>2677</v>
      </c>
      <c r="M83" s="9">
        <f t="shared" si="18"/>
        <v>2019</v>
      </c>
      <c r="N83" s="5">
        <f t="shared" si="21"/>
        <v>19.941463414634146</v>
      </c>
      <c r="O83" s="11">
        <f t="shared" si="25"/>
        <v>2675.5746341463405</v>
      </c>
      <c r="P83" s="5">
        <f t="shared" si="22"/>
        <v>91.62926829268288</v>
      </c>
      <c r="Q83" s="9">
        <f t="shared" si="23"/>
        <v>1</v>
      </c>
      <c r="R83" s="9">
        <f t="shared" si="24"/>
        <v>36</v>
      </c>
    </row>
    <row r="84" spans="1:18" ht="12.75">
      <c r="A84" s="14">
        <v>32827</v>
      </c>
      <c r="B84" s="1">
        <f>SUM(LTFL99:LTFL84!B84)</f>
        <v>0</v>
      </c>
      <c r="C84" s="1">
        <f>SUM(LTFL99:LTFL84!C84)</f>
        <v>0</v>
      </c>
      <c r="D84" s="1">
        <f>SUM(LTFL99:LTFL84!D84)</f>
        <v>9</v>
      </c>
      <c r="E84" s="1">
        <f>SUM(LTFL99:LTFL84!E84)</f>
        <v>5</v>
      </c>
      <c r="F84" s="1">
        <f>SUM(LTFL99:LTFL84!F84)</f>
        <v>0</v>
      </c>
      <c r="G84" s="1">
        <f>SUM(LTFL99:LTFL84!G84)</f>
        <v>0</v>
      </c>
      <c r="H84" s="1">
        <f>SUM(LTFL99:LTFL84!H84)</f>
        <v>8</v>
      </c>
      <c r="I84" s="1">
        <f>SUM(LTFL99:LTFL84!I84)</f>
        <v>1</v>
      </c>
      <c r="J84" s="9">
        <f t="shared" si="19"/>
        <v>14</v>
      </c>
      <c r="K84" s="9">
        <f t="shared" si="20"/>
        <v>9</v>
      </c>
      <c r="L84" s="9">
        <f t="shared" si="18"/>
        <v>2691</v>
      </c>
      <c r="M84" s="9">
        <f t="shared" si="18"/>
        <v>2028</v>
      </c>
      <c r="N84" s="5">
        <f t="shared" si="21"/>
        <v>13.104390243902438</v>
      </c>
      <c r="O84" s="11">
        <f t="shared" si="25"/>
        <v>2688.679024390243</v>
      </c>
      <c r="P84" s="5">
        <f t="shared" si="22"/>
        <v>92.07804878048776</v>
      </c>
      <c r="Q84" s="9">
        <f t="shared" si="23"/>
        <v>0</v>
      </c>
      <c r="R84" s="9">
        <f t="shared" si="24"/>
        <v>23</v>
      </c>
    </row>
    <row r="85" spans="1:18" ht="12.75">
      <c r="A85" s="14">
        <v>32828</v>
      </c>
      <c r="B85" s="1">
        <f>SUM(LTFL99:LTFL84!B85)</f>
        <v>0</v>
      </c>
      <c r="C85" s="1">
        <f>SUM(LTFL99:LTFL84!C85)</f>
        <v>0</v>
      </c>
      <c r="D85" s="1">
        <f>SUM(LTFL99:LTFL84!D85)</f>
        <v>18</v>
      </c>
      <c r="E85" s="1">
        <f>SUM(LTFL99:LTFL84!E85)</f>
        <v>5</v>
      </c>
      <c r="F85" s="1">
        <f>SUM(LTFL99:LTFL84!F85)</f>
        <v>2</v>
      </c>
      <c r="G85" s="1">
        <f>SUM(LTFL99:LTFL84!G85)</f>
        <v>0</v>
      </c>
      <c r="H85" s="1">
        <f>SUM(LTFL99:LTFL84!H85)</f>
        <v>18</v>
      </c>
      <c r="I85" s="1">
        <f>SUM(LTFL99:LTFL84!I85)</f>
        <v>4</v>
      </c>
      <c r="J85" s="9">
        <f t="shared" si="19"/>
        <v>23</v>
      </c>
      <c r="K85" s="9">
        <f t="shared" si="20"/>
        <v>20</v>
      </c>
      <c r="L85" s="9">
        <f aca="true" t="shared" si="26" ref="L85:M101">L84+J85</f>
        <v>2714</v>
      </c>
      <c r="M85" s="9">
        <f t="shared" si="26"/>
        <v>2048</v>
      </c>
      <c r="N85" s="5">
        <f t="shared" si="21"/>
        <v>24.499512195121948</v>
      </c>
      <c r="O85" s="11">
        <f t="shared" si="25"/>
        <v>2713.178536585365</v>
      </c>
      <c r="P85" s="5">
        <f t="shared" si="22"/>
        <v>92.91707317073164</v>
      </c>
      <c r="Q85" s="9">
        <f t="shared" si="23"/>
        <v>2</v>
      </c>
      <c r="R85" s="9">
        <f t="shared" si="24"/>
        <v>45</v>
      </c>
    </row>
    <row r="86" spans="1:18" ht="12.75">
      <c r="A86" s="14">
        <v>32829</v>
      </c>
      <c r="B86" s="1">
        <f>SUM(LTFL99:LTFL84!B86)</f>
        <v>1</v>
      </c>
      <c r="C86" s="1">
        <f>SUM(LTFL99:LTFL84!C86)</f>
        <v>0</v>
      </c>
      <c r="D86" s="1">
        <f>SUM(LTFL99:LTFL84!D86)</f>
        <v>7</v>
      </c>
      <c r="E86" s="1">
        <f>SUM(LTFL99:LTFL84!E86)</f>
        <v>5</v>
      </c>
      <c r="F86" s="1">
        <f>SUM(LTFL99:LTFL84!F86)</f>
        <v>0</v>
      </c>
      <c r="G86" s="1">
        <f>SUM(LTFL99:LTFL84!G86)</f>
        <v>1</v>
      </c>
      <c r="H86" s="1">
        <f>SUM(LTFL99:LTFL84!H86)</f>
        <v>9</v>
      </c>
      <c r="I86" s="1">
        <f>SUM(LTFL99:LTFL84!I86)</f>
        <v>3</v>
      </c>
      <c r="J86" s="9">
        <f t="shared" si="19"/>
        <v>11</v>
      </c>
      <c r="K86" s="9">
        <f t="shared" si="20"/>
        <v>11</v>
      </c>
      <c r="L86" s="9">
        <f t="shared" si="26"/>
        <v>2725</v>
      </c>
      <c r="M86" s="9">
        <f t="shared" si="26"/>
        <v>2059</v>
      </c>
      <c r="N86" s="5">
        <f t="shared" si="21"/>
        <v>12.534634146341462</v>
      </c>
      <c r="O86" s="11">
        <f t="shared" si="25"/>
        <v>2725.713170731706</v>
      </c>
      <c r="P86" s="5">
        <f t="shared" si="22"/>
        <v>93.34634146341457</v>
      </c>
      <c r="Q86" s="9">
        <f t="shared" si="23"/>
        <v>2</v>
      </c>
      <c r="R86" s="9">
        <f t="shared" si="24"/>
        <v>24</v>
      </c>
    </row>
    <row r="87" spans="1:18" ht="12.75">
      <c r="A87" s="14">
        <v>32830</v>
      </c>
      <c r="B87" s="1">
        <f>SUM(LTFL99:LTFL84!B87)</f>
        <v>0</v>
      </c>
      <c r="C87" s="1">
        <f>SUM(LTFL99:LTFL84!C87)</f>
        <v>0</v>
      </c>
      <c r="D87" s="1">
        <f>SUM(LTFL99:LTFL84!D87)</f>
        <v>9</v>
      </c>
      <c r="E87" s="1">
        <f>SUM(LTFL99:LTFL84!E87)</f>
        <v>9</v>
      </c>
      <c r="F87" s="1">
        <f>SUM(LTFL99:LTFL84!F87)</f>
        <v>0</v>
      </c>
      <c r="G87" s="1">
        <f>SUM(LTFL99:LTFL84!G87)</f>
        <v>0</v>
      </c>
      <c r="H87" s="1">
        <f>SUM(LTFL99:LTFL84!H87)</f>
        <v>8</v>
      </c>
      <c r="I87" s="1">
        <f>SUM(LTFL99:LTFL84!I87)</f>
        <v>3</v>
      </c>
      <c r="J87" s="9">
        <f t="shared" si="19"/>
        <v>18</v>
      </c>
      <c r="K87" s="9">
        <f t="shared" si="20"/>
        <v>11</v>
      </c>
      <c r="L87" s="9">
        <f t="shared" si="26"/>
        <v>2743</v>
      </c>
      <c r="M87" s="9">
        <f t="shared" si="26"/>
        <v>2070</v>
      </c>
      <c r="N87" s="5">
        <f t="shared" si="21"/>
        <v>16.52292682926829</v>
      </c>
      <c r="O87" s="11">
        <f t="shared" si="25"/>
        <v>2742.2360975609745</v>
      </c>
      <c r="P87" s="5">
        <f t="shared" si="22"/>
        <v>93.91219512195116</v>
      </c>
      <c r="Q87" s="9">
        <f t="shared" si="23"/>
        <v>0</v>
      </c>
      <c r="R87" s="9">
        <f t="shared" si="24"/>
        <v>29</v>
      </c>
    </row>
    <row r="88" spans="1:18" ht="12.75">
      <c r="A88" s="14">
        <v>32831</v>
      </c>
      <c r="B88" s="1">
        <f>SUM(LTFL99:LTFL84!B88)</f>
        <v>0</v>
      </c>
      <c r="C88" s="1">
        <f>SUM(LTFL99:LTFL84!C88)</f>
        <v>0</v>
      </c>
      <c r="D88" s="1">
        <f>SUM(LTFL99:LTFL84!D88)</f>
        <v>7</v>
      </c>
      <c r="E88" s="1">
        <f>SUM(LTFL99:LTFL84!E88)</f>
        <v>3</v>
      </c>
      <c r="F88" s="1">
        <f>SUM(LTFL99:LTFL84!F88)</f>
        <v>0</v>
      </c>
      <c r="G88" s="1">
        <f>SUM(LTFL99:LTFL84!G88)</f>
        <v>1</v>
      </c>
      <c r="H88" s="1">
        <f>SUM(LTFL99:LTFL84!H88)</f>
        <v>7</v>
      </c>
      <c r="I88" s="1">
        <f>SUM(LTFL99:LTFL84!I88)</f>
        <v>1</v>
      </c>
      <c r="J88" s="9">
        <f t="shared" si="19"/>
        <v>10</v>
      </c>
      <c r="K88" s="9">
        <f t="shared" si="20"/>
        <v>7</v>
      </c>
      <c r="L88" s="9">
        <f t="shared" si="26"/>
        <v>2753</v>
      </c>
      <c r="M88" s="9">
        <f t="shared" si="26"/>
        <v>2077</v>
      </c>
      <c r="N88" s="5">
        <f t="shared" si="21"/>
        <v>9.685853658536585</v>
      </c>
      <c r="O88" s="11">
        <f t="shared" si="25"/>
        <v>2751.921951219511</v>
      </c>
      <c r="P88" s="5">
        <f t="shared" si="22"/>
        <v>94.24390243902434</v>
      </c>
      <c r="Q88" s="9">
        <f t="shared" si="23"/>
        <v>1</v>
      </c>
      <c r="R88" s="9">
        <f t="shared" si="24"/>
        <v>18</v>
      </c>
    </row>
    <row r="89" spans="1:18" ht="12.75">
      <c r="A89" s="14">
        <v>32832</v>
      </c>
      <c r="B89" s="1">
        <f>SUM(LTFL99:LTFL84!B89)</f>
        <v>0</v>
      </c>
      <c r="C89" s="1">
        <f>SUM(LTFL99:LTFL84!C89)</f>
        <v>0</v>
      </c>
      <c r="D89" s="1">
        <f>SUM(LTFL99:LTFL84!D89)</f>
        <v>0</v>
      </c>
      <c r="E89" s="1">
        <f>SUM(LTFL99:LTFL84!E89)</f>
        <v>2</v>
      </c>
      <c r="F89" s="1">
        <f>SUM(LTFL99:LTFL84!F89)</f>
        <v>1</v>
      </c>
      <c r="G89" s="1">
        <f>SUM(LTFL99:LTFL84!G89)</f>
        <v>0</v>
      </c>
      <c r="H89" s="1">
        <f>SUM(LTFL99:LTFL84!H89)</f>
        <v>2</v>
      </c>
      <c r="I89" s="1">
        <f>SUM(LTFL99:LTFL84!I89)</f>
        <v>1</v>
      </c>
      <c r="J89" s="1">
        <f>SUM(LTFL96:LTFL84!J89)</f>
        <v>2</v>
      </c>
      <c r="K89" s="9">
        <f t="shared" si="20"/>
        <v>2</v>
      </c>
      <c r="L89" s="9">
        <f t="shared" si="26"/>
        <v>2755</v>
      </c>
      <c r="M89" s="9">
        <f t="shared" si="26"/>
        <v>2079</v>
      </c>
      <c r="N89" s="5">
        <f t="shared" si="21"/>
        <v>2.2790243902439022</v>
      </c>
      <c r="O89" s="11">
        <f t="shared" si="25"/>
        <v>2754.200975609755</v>
      </c>
      <c r="P89" s="5">
        <f t="shared" si="22"/>
        <v>94.32195121951216</v>
      </c>
      <c r="Q89" s="9">
        <f t="shared" si="23"/>
        <v>1</v>
      </c>
      <c r="R89" s="9">
        <f t="shared" si="24"/>
        <v>5</v>
      </c>
    </row>
    <row r="90" spans="1:18" ht="12.75">
      <c r="A90" s="14">
        <v>32833</v>
      </c>
      <c r="B90" s="1">
        <f>SUM(LTFL99:LTFL84!B90)</f>
        <v>0</v>
      </c>
      <c r="C90" s="1">
        <f>SUM(LTFL99:LTFL84!C90)</f>
        <v>0</v>
      </c>
      <c r="D90" s="1">
        <f>SUM(LTFL99:LTFL84!D90)</f>
        <v>9</v>
      </c>
      <c r="E90" s="1">
        <f>SUM(LTFL99:LTFL84!E90)</f>
        <v>13</v>
      </c>
      <c r="F90" s="1">
        <f>SUM(LTFL99:LTFL84!F90)</f>
        <v>0</v>
      </c>
      <c r="G90" s="1">
        <f>SUM(LTFL99:LTFL84!G90)</f>
        <v>0</v>
      </c>
      <c r="H90" s="1">
        <f>SUM(LTFL99:LTFL84!H90)</f>
        <v>3</v>
      </c>
      <c r="I90" s="1">
        <f>SUM(LTFL99:LTFL84!I90)</f>
        <v>8</v>
      </c>
      <c r="J90" s="9">
        <f t="shared" si="19"/>
        <v>22</v>
      </c>
      <c r="K90" s="9">
        <f t="shared" si="20"/>
        <v>11</v>
      </c>
      <c r="L90" s="9">
        <f t="shared" si="26"/>
        <v>2777</v>
      </c>
      <c r="M90" s="9">
        <f t="shared" si="26"/>
        <v>2090</v>
      </c>
      <c r="N90" s="5">
        <f t="shared" si="21"/>
        <v>18.801951219512194</v>
      </c>
      <c r="O90" s="11">
        <f t="shared" si="25"/>
        <v>2773.0029268292674</v>
      </c>
      <c r="P90" s="5">
        <f t="shared" si="22"/>
        <v>94.96585365853655</v>
      </c>
      <c r="Q90" s="9">
        <f t="shared" si="23"/>
        <v>0</v>
      </c>
      <c r="R90" s="9">
        <f t="shared" si="24"/>
        <v>33</v>
      </c>
    </row>
    <row r="91" spans="1:18" ht="12.75">
      <c r="A91" s="14">
        <v>32834</v>
      </c>
      <c r="B91" s="1">
        <f>SUM(LTFL99:LTFL84!B91)</f>
        <v>0</v>
      </c>
      <c r="C91" s="1">
        <f>SUM(LTFL99:LTFL84!C91)</f>
        <v>0</v>
      </c>
      <c r="D91" s="1">
        <f>SUM(LTFL99:LTFL84!D91)</f>
        <v>5</v>
      </c>
      <c r="E91" s="1">
        <f>SUM(LTFL99:LTFL84!E91)</f>
        <v>2</v>
      </c>
      <c r="F91" s="1">
        <f>SUM(LTFL99:LTFL84!F91)</f>
        <v>1</v>
      </c>
      <c r="G91" s="1">
        <f>SUM(LTFL99:LTFL84!G91)</f>
        <v>0</v>
      </c>
      <c r="H91" s="1">
        <f>SUM(LTFL99:LTFL84!H91)</f>
        <v>2</v>
      </c>
      <c r="I91" s="1">
        <f>SUM(LTFL99:LTFL84!I91)</f>
        <v>1</v>
      </c>
      <c r="J91" s="9">
        <f t="shared" si="19"/>
        <v>7</v>
      </c>
      <c r="K91" s="9">
        <f t="shared" si="20"/>
        <v>2</v>
      </c>
      <c r="L91" s="9">
        <f t="shared" si="26"/>
        <v>2784</v>
      </c>
      <c r="M91" s="9">
        <f t="shared" si="26"/>
        <v>2092</v>
      </c>
      <c r="N91" s="5">
        <f t="shared" si="21"/>
        <v>5.12780487804878</v>
      </c>
      <c r="O91" s="11">
        <f t="shared" si="25"/>
        <v>2778.130731707316</v>
      </c>
      <c r="P91" s="5">
        <f t="shared" si="22"/>
        <v>95.14146341463409</v>
      </c>
      <c r="Q91" s="9">
        <f t="shared" si="23"/>
        <v>1</v>
      </c>
      <c r="R91" s="9">
        <f t="shared" si="24"/>
        <v>10</v>
      </c>
    </row>
    <row r="92" spans="1:18" ht="12.75">
      <c r="A92" s="14">
        <v>32835</v>
      </c>
      <c r="B92" s="1">
        <f>SUM(LTFL99:LTFL84!B92)</f>
        <v>0</v>
      </c>
      <c r="C92" s="1">
        <f>SUM(LTFL99:LTFL84!C92)</f>
        <v>0</v>
      </c>
      <c r="D92" s="1">
        <f>SUM(LTFL99:LTFL84!D92)</f>
        <v>8</v>
      </c>
      <c r="E92" s="1">
        <f>SUM(LTFL99:LTFL84!E92)</f>
        <v>6</v>
      </c>
      <c r="F92" s="1">
        <f>SUM(LTFL99:LTFL84!F92)</f>
        <v>0</v>
      </c>
      <c r="G92" s="1">
        <f>SUM(LTFL99:LTFL84!G92)</f>
        <v>2</v>
      </c>
      <c r="H92" s="1">
        <f>SUM(LTFL99:LTFL84!H92)</f>
        <v>5</v>
      </c>
      <c r="I92" s="1">
        <f>SUM(LTFL99:LTFL84!I92)</f>
        <v>2</v>
      </c>
      <c r="J92" s="9">
        <f t="shared" si="19"/>
        <v>14</v>
      </c>
      <c r="K92" s="9">
        <f t="shared" si="20"/>
        <v>5</v>
      </c>
      <c r="L92" s="9">
        <f t="shared" si="26"/>
        <v>2798</v>
      </c>
      <c r="M92" s="9">
        <f t="shared" si="26"/>
        <v>2097</v>
      </c>
      <c r="N92" s="5">
        <f t="shared" si="21"/>
        <v>10.825365853658536</v>
      </c>
      <c r="O92" s="11">
        <f t="shared" si="25"/>
        <v>2788.9560975609747</v>
      </c>
      <c r="P92" s="5">
        <f t="shared" si="22"/>
        <v>95.51219512195118</v>
      </c>
      <c r="Q92" s="9">
        <f t="shared" si="23"/>
        <v>2</v>
      </c>
      <c r="R92" s="9">
        <f t="shared" si="24"/>
        <v>21</v>
      </c>
    </row>
    <row r="93" spans="1:18" ht="12.75">
      <c r="A93" s="14">
        <v>32836</v>
      </c>
      <c r="B93" s="1">
        <f>SUM(LTFL99:LTFL84!B93)</f>
        <v>0</v>
      </c>
      <c r="C93" s="1">
        <f>SUM(LTFL99:LTFL84!C93)</f>
        <v>1</v>
      </c>
      <c r="D93" s="1">
        <f>SUM(LTFL99:LTFL84!D93)</f>
        <v>13</v>
      </c>
      <c r="E93" s="1">
        <f>SUM(LTFL99:LTFL84!E93)</f>
        <v>11</v>
      </c>
      <c r="F93" s="1">
        <f>SUM(LTFL99:LTFL84!F93)</f>
        <v>0</v>
      </c>
      <c r="G93" s="1">
        <f>SUM(LTFL99:LTFL84!G93)</f>
        <v>1</v>
      </c>
      <c r="H93" s="1">
        <f>SUM(LTFL99:LTFL84!H93)</f>
        <v>14</v>
      </c>
      <c r="I93" s="1">
        <f>SUM(LTFL99:LTFL84!I93)</f>
        <v>5</v>
      </c>
      <c r="J93" s="9">
        <f t="shared" si="19"/>
        <v>23</v>
      </c>
      <c r="K93" s="9">
        <f t="shared" si="20"/>
        <v>18</v>
      </c>
      <c r="L93" s="9">
        <f t="shared" si="26"/>
        <v>2821</v>
      </c>
      <c r="M93" s="9">
        <f t="shared" si="26"/>
        <v>2115</v>
      </c>
      <c r="N93" s="5">
        <f t="shared" si="21"/>
        <v>23.36</v>
      </c>
      <c r="O93" s="11">
        <f t="shared" si="25"/>
        <v>2812.316097560975</v>
      </c>
      <c r="P93" s="5">
        <f t="shared" si="22"/>
        <v>96.31219512195118</v>
      </c>
      <c r="Q93" s="9">
        <f t="shared" si="23"/>
        <v>2</v>
      </c>
      <c r="R93" s="9">
        <f t="shared" si="24"/>
        <v>43</v>
      </c>
    </row>
    <row r="94" spans="1:18" ht="12.75">
      <c r="A94" s="14">
        <v>32837</v>
      </c>
      <c r="B94" s="1">
        <f>SUM(LTFL99:LTFL84!B94)</f>
        <v>0</v>
      </c>
      <c r="C94" s="1">
        <f>SUM(LTFL99:LTFL84!C94)</f>
        <v>0</v>
      </c>
      <c r="D94" s="1">
        <f>SUM(LTFL99:LTFL84!D94)</f>
        <v>17</v>
      </c>
      <c r="E94" s="1">
        <f>SUM(LTFL99:LTFL84!E94)</f>
        <v>13</v>
      </c>
      <c r="F94" s="1">
        <f>SUM(LTFL99:LTFL84!F94)</f>
        <v>1</v>
      </c>
      <c r="G94" s="1">
        <f>SUM(LTFL99:LTFL84!G94)</f>
        <v>0</v>
      </c>
      <c r="H94" s="1">
        <f>SUM(LTFL99:LTFL84!H94)</f>
        <v>22</v>
      </c>
      <c r="I94" s="1">
        <f>SUM(LTFL99:LTFL84!I94)</f>
        <v>4</v>
      </c>
      <c r="J94" s="9">
        <f t="shared" si="19"/>
        <v>30</v>
      </c>
      <c r="K94" s="9">
        <f t="shared" si="20"/>
        <v>25</v>
      </c>
      <c r="L94" s="9">
        <f t="shared" si="26"/>
        <v>2851</v>
      </c>
      <c r="M94" s="9">
        <f t="shared" si="26"/>
        <v>2140</v>
      </c>
      <c r="N94" s="5">
        <f t="shared" si="21"/>
        <v>31.336585365853654</v>
      </c>
      <c r="O94" s="11">
        <f t="shared" si="25"/>
        <v>2843.6526829268287</v>
      </c>
      <c r="P94" s="5">
        <f t="shared" si="22"/>
        <v>97.38536585365851</v>
      </c>
      <c r="Q94" s="9">
        <f t="shared" si="23"/>
        <v>1</v>
      </c>
      <c r="R94" s="9">
        <f t="shared" si="24"/>
        <v>56</v>
      </c>
    </row>
    <row r="95" spans="1:19" ht="12.75">
      <c r="A95" s="14">
        <v>32838</v>
      </c>
      <c r="B95" s="1">
        <f>SUM(LTFL99:LTFL84!B95)</f>
        <v>0</v>
      </c>
      <c r="C95" s="1">
        <f>SUM(LTFL99:LTFL84!C95)</f>
        <v>0</v>
      </c>
      <c r="D95" s="1">
        <f>SUM(LTFL99:LTFL84!D95)</f>
        <v>21</v>
      </c>
      <c r="E95" s="1">
        <f>SUM(LTFL99:LTFL84!E95)</f>
        <v>5</v>
      </c>
      <c r="F95" s="1">
        <f>SUM(LTFL99:LTFL84!F95)</f>
        <v>2</v>
      </c>
      <c r="G95" s="1">
        <f>SUM(LTFL99:LTFL84!G95)</f>
        <v>0</v>
      </c>
      <c r="H95" s="1">
        <f>SUM(LTFL99:LTFL84!H95)</f>
        <v>20</v>
      </c>
      <c r="I95" s="1">
        <f>SUM(LTFL99:LTFL84!I95)</f>
        <v>4</v>
      </c>
      <c r="J95" s="9">
        <f t="shared" si="19"/>
        <v>26</v>
      </c>
      <c r="K95" s="9">
        <f t="shared" si="20"/>
        <v>22</v>
      </c>
      <c r="L95" s="9">
        <f t="shared" si="26"/>
        <v>2877</v>
      </c>
      <c r="M95" s="9">
        <f t="shared" si="26"/>
        <v>2162</v>
      </c>
      <c r="N95" s="5">
        <f t="shared" si="21"/>
        <v>27.348292682926825</v>
      </c>
      <c r="O95" s="11">
        <f t="shared" si="25"/>
        <v>2871.0009756097556</v>
      </c>
      <c r="P95" s="5">
        <f t="shared" si="22"/>
        <v>98.32195121951217</v>
      </c>
      <c r="Q95" s="9">
        <f t="shared" si="23"/>
        <v>2</v>
      </c>
      <c r="R95" s="9">
        <f t="shared" si="24"/>
        <v>50</v>
      </c>
      <c r="S95" s="8" t="s">
        <v>65</v>
      </c>
    </row>
    <row r="96" spans="1:18" ht="12.75">
      <c r="A96" s="14">
        <v>32839</v>
      </c>
      <c r="B96" s="1">
        <f>SUM(LTFL99:LTFL84!B96)</f>
        <v>2</v>
      </c>
      <c r="C96" s="1">
        <f>SUM(LTFL99:LTFL84!C96)</f>
        <v>0</v>
      </c>
      <c r="D96" s="1">
        <f>SUM(LTFL99:LTFL84!D96)</f>
        <v>5</v>
      </c>
      <c r="E96" s="1">
        <f>SUM(LTFL99:LTFL84!E96)</f>
        <v>2</v>
      </c>
      <c r="F96" s="1">
        <f>SUM(LTFL99:LTFL84!F96)</f>
        <v>2</v>
      </c>
      <c r="G96" s="1">
        <f>SUM(LTFL99:LTFL84!G96)</f>
        <v>1</v>
      </c>
      <c r="H96" s="1">
        <f>SUM(LTFL99:LTFL84!H96)</f>
        <v>13</v>
      </c>
      <c r="I96" s="1">
        <f>SUM(LTFL99:LTFL84!I96)</f>
        <v>3</v>
      </c>
      <c r="J96" s="9">
        <f t="shared" si="19"/>
        <v>5</v>
      </c>
      <c r="K96" s="9">
        <f t="shared" si="20"/>
        <v>13</v>
      </c>
      <c r="L96" s="9">
        <f t="shared" si="26"/>
        <v>2882</v>
      </c>
      <c r="M96" s="9">
        <f t="shared" si="26"/>
        <v>2175</v>
      </c>
      <c r="N96" s="5">
        <f t="shared" si="21"/>
        <v>10.25560975609756</v>
      </c>
      <c r="O96" s="11">
        <f t="shared" si="25"/>
        <v>2881.2565853658534</v>
      </c>
      <c r="P96" s="5">
        <f t="shared" si="22"/>
        <v>98.67317073170729</v>
      </c>
      <c r="Q96" s="9">
        <f t="shared" si="23"/>
        <v>5</v>
      </c>
      <c r="R96" s="9">
        <f t="shared" si="24"/>
        <v>23</v>
      </c>
    </row>
    <row r="97" spans="1:18" ht="12.75">
      <c r="A97" s="14">
        <v>32840</v>
      </c>
      <c r="B97" s="1">
        <f>SUM(LTFL99:LTFL84!B97)</f>
        <v>0</v>
      </c>
      <c r="C97" s="1">
        <f>SUM(LTFL99:LTFL84!C97)</f>
        <v>0</v>
      </c>
      <c r="D97" s="1">
        <f>SUM(LTFL99:LTFL84!D97)</f>
        <v>4</v>
      </c>
      <c r="E97" s="1">
        <f>SUM(LTFL99:LTFL84!E97)</f>
        <v>1</v>
      </c>
      <c r="F97" s="1">
        <f>SUM(LTFL99:LTFL84!F97)</f>
        <v>0</v>
      </c>
      <c r="G97" s="1">
        <f>SUM(LTFL99:LTFL84!G97)</f>
        <v>0</v>
      </c>
      <c r="H97" s="1">
        <f>SUM(LTFL99:LTFL84!H97)</f>
        <v>0</v>
      </c>
      <c r="I97" s="1">
        <f>SUM(LTFL99:LTFL84!I97)</f>
        <v>2</v>
      </c>
      <c r="J97" s="9">
        <f t="shared" si="19"/>
        <v>5</v>
      </c>
      <c r="K97" s="9">
        <f t="shared" si="20"/>
        <v>2</v>
      </c>
      <c r="L97" s="9">
        <f t="shared" si="26"/>
        <v>2887</v>
      </c>
      <c r="M97" s="9">
        <f t="shared" si="26"/>
        <v>2177</v>
      </c>
      <c r="N97" s="5">
        <f t="shared" si="21"/>
        <v>3.988292682926829</v>
      </c>
      <c r="O97" s="11">
        <f t="shared" si="25"/>
        <v>2885.2448780487803</v>
      </c>
      <c r="P97" s="5">
        <f t="shared" si="22"/>
        <v>98.80975609756095</v>
      </c>
      <c r="Q97" s="9">
        <f t="shared" si="23"/>
        <v>0</v>
      </c>
      <c r="R97" s="9">
        <f t="shared" si="24"/>
        <v>7</v>
      </c>
    </row>
    <row r="98" spans="1:18" ht="12.75">
      <c r="A98" s="14">
        <v>32841</v>
      </c>
      <c r="B98" s="1">
        <f>SUM(LTFL99:LTFL84!B98)</f>
        <v>0</v>
      </c>
      <c r="C98" s="1">
        <f>SUM(LTFL99:LTFL84!C98)</f>
        <v>0</v>
      </c>
      <c r="D98" s="1">
        <f>SUM(LTFL99:LTFL84!D98)</f>
        <v>6</v>
      </c>
      <c r="E98" s="1">
        <f>SUM(LTFL99:LTFL84!E98)</f>
        <v>3</v>
      </c>
      <c r="F98" s="1">
        <f>SUM(LTFL99:LTFL84!F98)</f>
        <v>0</v>
      </c>
      <c r="G98" s="1">
        <f>SUM(LTFL99:LTFL84!G98)</f>
        <v>0</v>
      </c>
      <c r="H98" s="1">
        <f>SUM(LTFL99:LTFL84!H98)</f>
        <v>10</v>
      </c>
      <c r="I98" s="1">
        <f>SUM(LTFL99:LTFL84!I98)</f>
        <v>0</v>
      </c>
      <c r="J98" s="9">
        <f t="shared" si="19"/>
        <v>9</v>
      </c>
      <c r="K98" s="9">
        <f t="shared" si="20"/>
        <v>10</v>
      </c>
      <c r="L98" s="9">
        <f t="shared" si="26"/>
        <v>2896</v>
      </c>
      <c r="M98" s="9">
        <f t="shared" si="26"/>
        <v>2187</v>
      </c>
      <c r="N98" s="5">
        <f t="shared" si="21"/>
        <v>10.825365853658536</v>
      </c>
      <c r="O98" s="11">
        <f t="shared" si="25"/>
        <v>2896.070243902439</v>
      </c>
      <c r="P98" s="5">
        <f t="shared" si="22"/>
        <v>99.18048780487804</v>
      </c>
      <c r="Q98" s="9">
        <f t="shared" si="23"/>
        <v>0</v>
      </c>
      <c r="R98" s="9">
        <f t="shared" si="24"/>
        <v>19</v>
      </c>
    </row>
    <row r="99" spans="1:18" ht="12.75">
      <c r="A99" s="14">
        <v>32842</v>
      </c>
      <c r="B99" s="1">
        <f>SUM(LTFL99:LTFL84!B99)</f>
        <v>0</v>
      </c>
      <c r="C99" s="1">
        <f>SUM(LTFL99:LTFL84!C99)</f>
        <v>0</v>
      </c>
      <c r="D99" s="1">
        <f>SUM(LTFL99:LTFL84!D99)</f>
        <v>10</v>
      </c>
      <c r="E99" s="1">
        <f>SUM(LTFL99:LTFL84!E99)</f>
        <v>3</v>
      </c>
      <c r="F99" s="1">
        <f>SUM(LTFL99:LTFL84!F99)</f>
        <v>0</v>
      </c>
      <c r="G99" s="1">
        <f>SUM(LTFL99:LTFL84!G99)</f>
        <v>0</v>
      </c>
      <c r="H99" s="1">
        <f>SUM(LTFL99:LTFL84!H99)</f>
        <v>13</v>
      </c>
      <c r="I99" s="1">
        <f>SUM(LTFL99:LTFL84!I99)</f>
        <v>0</v>
      </c>
      <c r="J99" s="9">
        <f t="shared" si="19"/>
        <v>13</v>
      </c>
      <c r="K99" s="9">
        <f t="shared" si="20"/>
        <v>13</v>
      </c>
      <c r="L99" s="9">
        <f t="shared" si="26"/>
        <v>2909</v>
      </c>
      <c r="M99" s="9">
        <f t="shared" si="26"/>
        <v>2200</v>
      </c>
      <c r="N99" s="5">
        <f t="shared" si="21"/>
        <v>14.813658536585365</v>
      </c>
      <c r="O99" s="11">
        <f t="shared" si="25"/>
        <v>2910.8839024390245</v>
      </c>
      <c r="P99" s="5">
        <f t="shared" si="22"/>
        <v>99.68780487804877</v>
      </c>
      <c r="Q99" s="9">
        <f t="shared" si="23"/>
        <v>0</v>
      </c>
      <c r="R99" s="9">
        <f t="shared" si="24"/>
        <v>26</v>
      </c>
    </row>
    <row r="100" spans="1:18" ht="12.75">
      <c r="A100" s="14">
        <v>32843</v>
      </c>
      <c r="B100" s="1">
        <f>SUM(LTFL99:LTFL84!B100)</f>
        <v>0</v>
      </c>
      <c r="C100" s="1">
        <f>SUM(LTFL99:LTFL84!C100)</f>
        <v>0</v>
      </c>
      <c r="D100" s="1">
        <f>SUM(LTFL99:LTFL84!D100)</f>
        <v>4</v>
      </c>
      <c r="E100" s="1">
        <f>SUM(LTFL99:LTFL84!E100)</f>
        <v>4</v>
      </c>
      <c r="F100" s="1">
        <f>SUM(LTFL99:LTFL84!F100)</f>
        <v>0</v>
      </c>
      <c r="G100" s="1">
        <f>SUM(LTFL99:LTFL84!G100)</f>
        <v>1</v>
      </c>
      <c r="H100" s="1">
        <f>SUM(LTFL99:LTFL84!H100)</f>
        <v>5</v>
      </c>
      <c r="I100" s="1">
        <f>SUM(LTFL99:LTFL84!I100)</f>
        <v>0</v>
      </c>
      <c r="J100" s="9">
        <f t="shared" si="19"/>
        <v>8</v>
      </c>
      <c r="K100" s="9">
        <f t="shared" si="20"/>
        <v>4</v>
      </c>
      <c r="L100" s="9">
        <f t="shared" si="26"/>
        <v>2917</v>
      </c>
      <c r="M100" s="9">
        <f t="shared" si="26"/>
        <v>2204</v>
      </c>
      <c r="N100" s="5">
        <f t="shared" si="21"/>
        <v>6.837073170731706</v>
      </c>
      <c r="O100" s="11">
        <f t="shared" si="25"/>
        <v>2917.7209756097564</v>
      </c>
      <c r="P100" s="5">
        <f t="shared" si="22"/>
        <v>99.9219512195122</v>
      </c>
      <c r="Q100" s="9">
        <f t="shared" si="23"/>
        <v>1</v>
      </c>
      <c r="R100" s="9">
        <f t="shared" si="24"/>
        <v>13</v>
      </c>
    </row>
    <row r="101" spans="1:18" ht="12.75">
      <c r="A101" s="14">
        <v>32844</v>
      </c>
      <c r="B101" s="1">
        <f>SUM(LTFL99:LTFL84!B101)</f>
        <v>0</v>
      </c>
      <c r="C101" s="1">
        <f>SUM(LTFL99:LTFL84!C101)</f>
        <v>0</v>
      </c>
      <c r="D101" s="1">
        <f>SUM(LTFL99:LTFL84!D101)</f>
        <v>1</v>
      </c>
      <c r="E101" s="1">
        <f>SUM(LTFL99:LTFL84!E101)</f>
        <v>2</v>
      </c>
      <c r="F101" s="1">
        <f>SUM(LTFL99:LTFL84!F101)</f>
        <v>0</v>
      </c>
      <c r="G101" s="1">
        <f>SUM(LTFL99:LTFL84!G101)</f>
        <v>0</v>
      </c>
      <c r="H101" s="1">
        <f>SUM(LTFL99:LTFL84!H101)</f>
        <v>1</v>
      </c>
      <c r="I101" s="1">
        <f>SUM(LTFL99:LTFL84!I101)</f>
        <v>0</v>
      </c>
      <c r="J101" s="9">
        <f t="shared" si="19"/>
        <v>3</v>
      </c>
      <c r="K101" s="9">
        <f t="shared" si="20"/>
        <v>1</v>
      </c>
      <c r="L101" s="9">
        <f t="shared" si="26"/>
        <v>2920</v>
      </c>
      <c r="M101" s="9">
        <f t="shared" si="26"/>
        <v>2205</v>
      </c>
      <c r="N101" s="5">
        <f t="shared" si="21"/>
        <v>2.2790243902439022</v>
      </c>
      <c r="O101" s="11">
        <f t="shared" si="25"/>
        <v>2920.0000000000005</v>
      </c>
      <c r="P101" s="5">
        <f t="shared" si="22"/>
        <v>100</v>
      </c>
      <c r="Q101" s="9">
        <f t="shared" si="23"/>
        <v>0</v>
      </c>
      <c r="R101" s="9">
        <f t="shared" si="24"/>
        <v>4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48</v>
      </c>
      <c r="C103" s="9">
        <f t="shared" si="27"/>
        <v>74</v>
      </c>
      <c r="D103" s="9">
        <f t="shared" si="27"/>
        <v>1627</v>
      </c>
      <c r="E103" s="9">
        <f t="shared" si="27"/>
        <v>1415</v>
      </c>
      <c r="F103" s="9">
        <f t="shared" si="27"/>
        <v>111</v>
      </c>
      <c r="G103" s="9">
        <f t="shared" si="27"/>
        <v>108</v>
      </c>
      <c r="H103" s="9">
        <f t="shared" si="27"/>
        <v>1626</v>
      </c>
      <c r="I103" s="9">
        <f t="shared" si="27"/>
        <v>798</v>
      </c>
      <c r="J103" s="9">
        <f t="shared" si="27"/>
        <v>2920</v>
      </c>
      <c r="K103" s="9">
        <f t="shared" si="27"/>
        <v>2205</v>
      </c>
      <c r="N103" s="5">
        <f>SUM(N4:N101)</f>
        <v>2920.0000000000005</v>
      </c>
      <c r="Q103" s="11">
        <f>SUM(Q4:Q101)</f>
        <v>341</v>
      </c>
      <c r="R103" s="11">
        <f>SUM(R4:R101)</f>
        <v>5466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D1">
      <selection activeCell="E9" sqref="E9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72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1990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68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60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4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0</v>
      </c>
      <c r="AA4" s="5">
        <f aca="true" t="shared" si="6" ref="AA4:AA17">Z4*100/$Z$18</f>
        <v>0</v>
      </c>
      <c r="AB4" s="11">
        <f>SUM(Q4:Q10)+SUM(R4:R10)</f>
        <v>0</v>
      </c>
      <c r="AC4" s="11"/>
    </row>
    <row r="5" spans="1:29" ht="15">
      <c r="A5" s="14">
        <v>32748</v>
      </c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64</v>
      </c>
      <c r="W5"/>
      <c r="X5"/>
      <c r="Y5" s="1" t="s">
        <v>39</v>
      </c>
      <c r="Z5" s="11">
        <f>SUM(N11:N17)</f>
        <v>3</v>
      </c>
      <c r="AA5" s="5">
        <f t="shared" si="6"/>
        <v>5</v>
      </c>
      <c r="AB5" s="11">
        <f>SUM(Q11:Q17)+SUM(R11:R17)</f>
        <v>3</v>
      </c>
      <c r="AC5" s="11">
        <f>100*SUM(R11:R17)/AB5</f>
        <v>100</v>
      </c>
    </row>
    <row r="6" spans="1:29" ht="15">
      <c r="A6" s="14">
        <v>32749</v>
      </c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4</v>
      </c>
      <c r="W6"/>
      <c r="X6" s="1" t="s">
        <v>41</v>
      </c>
      <c r="Z6" s="11">
        <f>SUM(N18:N24)</f>
        <v>1</v>
      </c>
      <c r="AA6" s="5">
        <f t="shared" si="6"/>
        <v>1.6666666666666667</v>
      </c>
      <c r="AB6" s="11">
        <f>SUM(Q18:Q24)+SUM(R18:R24)</f>
        <v>1</v>
      </c>
      <c r="AC6" s="11">
        <f>100*SUM(R18:R24)/AB6</f>
        <v>100</v>
      </c>
    </row>
    <row r="7" spans="1:29" ht="15">
      <c r="A7" s="14">
        <v>32750</v>
      </c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>
        <f t="shared" si="2"/>
        <v>0</v>
      </c>
      <c r="O7" s="11">
        <f t="shared" si="8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94.11764705882354</v>
      </c>
      <c r="W7"/>
      <c r="Y7" s="1" t="s">
        <v>43</v>
      </c>
      <c r="Z7" s="11">
        <f>SUM(N25:N31)</f>
        <v>-1</v>
      </c>
      <c r="AA7" s="5">
        <f t="shared" si="6"/>
        <v>-1.6666666666666667</v>
      </c>
      <c r="AB7" s="11">
        <f>SUM(Q25:Q31)+SUM(R25:R31)</f>
        <v>5</v>
      </c>
      <c r="AC7" s="11">
        <f>100*SUM(R25:R31)/AB7</f>
        <v>40</v>
      </c>
    </row>
    <row r="8" spans="1:29" ht="15">
      <c r="A8" s="14">
        <v>32751</v>
      </c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>
        <f t="shared" si="2"/>
        <v>0</v>
      </c>
      <c r="O8" s="11">
        <f t="shared" si="8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44</v>
      </c>
      <c r="Z8" s="11">
        <f>SUM(N32:N38)</f>
        <v>3</v>
      </c>
      <c r="AA8" s="5">
        <f t="shared" si="6"/>
        <v>5</v>
      </c>
      <c r="AB8" s="11">
        <f>SUM(Q32:Q38)+SUM(R32:R38)</f>
        <v>3</v>
      </c>
      <c r="AC8" s="11">
        <f>100*SUM(R32:R38)/AB8</f>
        <v>100</v>
      </c>
    </row>
    <row r="9" spans="1:29" ht="15">
      <c r="A9" s="14">
        <v>32752</v>
      </c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>
        <f t="shared" si="2"/>
        <v>0</v>
      </c>
      <c r="O9" s="11">
        <f t="shared" si="8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13</v>
      </c>
      <c r="AA9" s="5">
        <f t="shared" si="6"/>
        <v>21.666666666666668</v>
      </c>
      <c r="AB9" s="11">
        <f>SUM(Q39:Q45)+SUM(R39:R45)</f>
        <v>15</v>
      </c>
      <c r="AC9" s="11">
        <f>100*SUM(R39:R45)/AB9</f>
        <v>93.33333333333333</v>
      </c>
    </row>
    <row r="10" spans="1:29" ht="15">
      <c r="A10" s="14">
        <v>32753</v>
      </c>
      <c r="F10" s="9"/>
      <c r="G10" s="9"/>
      <c r="H10" s="9"/>
      <c r="I10" s="9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7"/>
        <v>0</v>
      </c>
      <c r="N10" s="5">
        <f t="shared" si="2"/>
        <v>0</v>
      </c>
      <c r="O10" s="11">
        <f t="shared" si="8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4</v>
      </c>
      <c r="V10" s="5">
        <f>100*(+E103/(E103+D103))</f>
        <v>60.9375</v>
      </c>
      <c r="W10"/>
      <c r="X10" s="8" t="s">
        <v>47</v>
      </c>
      <c r="Z10" s="11">
        <f>SUM(N46:N52)</f>
        <v>22</v>
      </c>
      <c r="AA10" s="5">
        <f t="shared" si="6"/>
        <v>36.666666666666664</v>
      </c>
      <c r="AB10" s="11">
        <f>SUM(Q46:Q52)+SUM(R46:R52)</f>
        <v>22</v>
      </c>
      <c r="AC10" s="11">
        <f>100*SUM(R46:R52)/AB10</f>
        <v>100</v>
      </c>
    </row>
    <row r="11" spans="1:29" ht="15">
      <c r="A11" s="14">
        <v>32754</v>
      </c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7"/>
        <v>0</v>
      </c>
      <c r="N11" s="5">
        <f t="shared" si="2"/>
        <v>0</v>
      </c>
      <c r="O11" s="11">
        <f t="shared" si="8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 t="e">
        <f>100*(+I103/(I103+H103))</f>
        <v>#DIV/0!</v>
      </c>
      <c r="W11"/>
      <c r="Y11" s="8" t="s">
        <v>49</v>
      </c>
      <c r="Z11" s="11">
        <f>SUM(N53:N59)</f>
        <v>9</v>
      </c>
      <c r="AA11" s="5">
        <f t="shared" si="6"/>
        <v>15</v>
      </c>
      <c r="AB11" s="11">
        <f>SUM(Q53:Q59)+SUM(R53:R59)</f>
        <v>9</v>
      </c>
      <c r="AC11" s="11">
        <f>100*SUM(R53:R59)/AB11</f>
        <v>100</v>
      </c>
    </row>
    <row r="12" spans="1:29" ht="15">
      <c r="A12" s="14">
        <v>32755</v>
      </c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7"/>
        <v>0</v>
      </c>
      <c r="N12" s="5">
        <f t="shared" si="2"/>
        <v>0</v>
      </c>
      <c r="O12" s="11">
        <f t="shared" si="8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60.9375</v>
      </c>
      <c r="W12"/>
      <c r="X12" s="8" t="s">
        <v>51</v>
      </c>
      <c r="Z12" s="11">
        <f>SUM(N60:N66)</f>
        <v>8</v>
      </c>
      <c r="AA12" s="5">
        <f t="shared" si="6"/>
        <v>13.333333333333334</v>
      </c>
      <c r="AB12" s="11">
        <f>SUM(Q60:Q66)+SUM(R60:R66)</f>
        <v>8</v>
      </c>
      <c r="AC12" s="11">
        <f>100*SUM(R60:R66)/AB12</f>
        <v>100</v>
      </c>
    </row>
    <row r="13" spans="1:29" ht="15">
      <c r="A13" s="14">
        <v>32756</v>
      </c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7"/>
        <v>0</v>
      </c>
      <c r="N13" s="5">
        <f t="shared" si="2"/>
        <v>0</v>
      </c>
      <c r="O13" s="11">
        <f t="shared" si="8"/>
        <v>0</v>
      </c>
      <c r="P13" s="5">
        <f t="shared" si="3"/>
        <v>0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2</v>
      </c>
      <c r="AA13" s="5">
        <f t="shared" si="6"/>
        <v>3.3333333333333335</v>
      </c>
      <c r="AB13" s="11">
        <f>SUM(Q67:Q73)+SUM(R67:R73)</f>
        <v>2</v>
      </c>
      <c r="AC13" s="11">
        <f>100*SUM(R67:R73)/AB13</f>
        <v>100</v>
      </c>
    </row>
    <row r="14" spans="1:29" ht="15">
      <c r="A14" s="14">
        <v>32757</v>
      </c>
      <c r="D14" s="9">
        <v>1</v>
      </c>
      <c r="E14" s="9">
        <v>2</v>
      </c>
      <c r="F14" s="9"/>
      <c r="G14" s="9"/>
      <c r="H14" s="9"/>
      <c r="I14" s="9"/>
      <c r="J14" s="9">
        <f t="shared" si="0"/>
        <v>3</v>
      </c>
      <c r="K14" s="9">
        <f t="shared" si="1"/>
        <v>0</v>
      </c>
      <c r="L14" s="9">
        <f t="shared" si="7"/>
        <v>3</v>
      </c>
      <c r="M14" s="9">
        <f t="shared" si="7"/>
        <v>0</v>
      </c>
      <c r="N14" s="5">
        <f t="shared" si="2"/>
        <v>3</v>
      </c>
      <c r="O14" s="11">
        <f t="shared" si="8"/>
        <v>3</v>
      </c>
      <c r="P14" s="5">
        <f t="shared" si="3"/>
        <v>5</v>
      </c>
      <c r="Q14" s="9">
        <f t="shared" si="4"/>
        <v>0</v>
      </c>
      <c r="R14" s="9">
        <f t="shared" si="5"/>
        <v>3</v>
      </c>
      <c r="T14" s="8"/>
      <c r="W14"/>
      <c r="X14" s="8" t="s">
        <v>53</v>
      </c>
      <c r="Z14" s="11">
        <f>SUM(N74:N80)</f>
        <v>0</v>
      </c>
      <c r="AA14" s="5">
        <f t="shared" si="6"/>
        <v>0</v>
      </c>
      <c r="AB14" s="11">
        <f>SUM(Q74:Q80)+SUM(R74:R80)</f>
        <v>0</v>
      </c>
      <c r="AC14" s="11"/>
    </row>
    <row r="15" spans="1:29" ht="15">
      <c r="A15" s="14">
        <v>32758</v>
      </c>
      <c r="H15" s="9"/>
      <c r="I15" s="9"/>
      <c r="J15" s="9">
        <f t="shared" si="0"/>
        <v>0</v>
      </c>
      <c r="K15" s="9">
        <f t="shared" si="1"/>
        <v>0</v>
      </c>
      <c r="L15" s="9">
        <f t="shared" si="7"/>
        <v>3</v>
      </c>
      <c r="M15" s="9">
        <f t="shared" si="7"/>
        <v>0</v>
      </c>
      <c r="N15" s="5">
        <f t="shared" si="2"/>
        <v>0</v>
      </c>
      <c r="O15" s="11">
        <f t="shared" si="8"/>
        <v>3</v>
      </c>
      <c r="P15" s="5">
        <f t="shared" si="3"/>
        <v>5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0</v>
      </c>
      <c r="AA15" s="5">
        <f t="shared" si="6"/>
        <v>0</v>
      </c>
      <c r="AB15" s="11">
        <f>SUM(Q81:Q87)+SUM(R81:R87)</f>
        <v>0</v>
      </c>
      <c r="AC15" s="11"/>
    </row>
    <row r="16" spans="1:29" ht="12.75">
      <c r="A16" s="14">
        <v>32759</v>
      </c>
      <c r="J16" s="9">
        <f t="shared" si="0"/>
        <v>0</v>
      </c>
      <c r="K16" s="9">
        <f t="shared" si="1"/>
        <v>0</v>
      </c>
      <c r="L16" s="9">
        <f t="shared" si="7"/>
        <v>3</v>
      </c>
      <c r="M16" s="9">
        <f t="shared" si="7"/>
        <v>0</v>
      </c>
      <c r="N16" s="5">
        <f t="shared" si="2"/>
        <v>0</v>
      </c>
      <c r="O16" s="11">
        <f t="shared" si="8"/>
        <v>3</v>
      </c>
      <c r="P16" s="5">
        <f t="shared" si="3"/>
        <v>5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/>
    </row>
    <row r="17" spans="1:29" ht="15">
      <c r="A17" s="14">
        <v>32760</v>
      </c>
      <c r="F17" s="9"/>
      <c r="H17" s="9"/>
      <c r="I17" s="9"/>
      <c r="J17" s="9">
        <f t="shared" si="0"/>
        <v>0</v>
      </c>
      <c r="K17" s="9">
        <f t="shared" si="1"/>
        <v>0</v>
      </c>
      <c r="L17" s="9">
        <f t="shared" si="7"/>
        <v>3</v>
      </c>
      <c r="M17" s="9">
        <f t="shared" si="7"/>
        <v>0</v>
      </c>
      <c r="N17" s="5">
        <f t="shared" si="2"/>
        <v>0</v>
      </c>
      <c r="O17" s="11">
        <f t="shared" si="8"/>
        <v>3</v>
      </c>
      <c r="P17" s="5">
        <f t="shared" si="3"/>
        <v>5</v>
      </c>
      <c r="Q17" s="9">
        <f t="shared" si="4"/>
        <v>0</v>
      </c>
      <c r="R17" s="9">
        <f t="shared" si="5"/>
        <v>0</v>
      </c>
      <c r="T17" s="8"/>
      <c r="X17"/>
      <c r="Y17" s="8" t="s">
        <v>56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/>
    </row>
    <row r="18" spans="1:27" ht="12.75">
      <c r="A18" s="14">
        <v>32761</v>
      </c>
      <c r="J18" s="9">
        <f t="shared" si="0"/>
        <v>0</v>
      </c>
      <c r="K18" s="9">
        <f t="shared" si="1"/>
        <v>0</v>
      </c>
      <c r="L18" s="9">
        <f t="shared" si="7"/>
        <v>3</v>
      </c>
      <c r="M18" s="9">
        <f t="shared" si="7"/>
        <v>0</v>
      </c>
      <c r="N18" s="5">
        <f t="shared" si="2"/>
        <v>0</v>
      </c>
      <c r="O18" s="11">
        <f t="shared" si="8"/>
        <v>3</v>
      </c>
      <c r="P18" s="5">
        <f t="shared" si="3"/>
        <v>5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60</v>
      </c>
      <c r="AA18" s="9">
        <f>SUM(AA4:AA17)</f>
        <v>99.99999999999999</v>
      </c>
    </row>
    <row r="19" spans="1:29" ht="15">
      <c r="A19" s="14">
        <v>32762</v>
      </c>
      <c r="J19" s="9">
        <f t="shared" si="0"/>
        <v>0</v>
      </c>
      <c r="K19" s="9">
        <f t="shared" si="1"/>
        <v>0</v>
      </c>
      <c r="L19" s="9">
        <f t="shared" si="7"/>
        <v>3</v>
      </c>
      <c r="M19" s="9">
        <f t="shared" si="7"/>
        <v>0</v>
      </c>
      <c r="N19" s="5">
        <f t="shared" si="2"/>
        <v>0</v>
      </c>
      <c r="O19" s="11">
        <f t="shared" si="8"/>
        <v>3</v>
      </c>
      <c r="P19" s="5">
        <f t="shared" si="3"/>
        <v>5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2.75">
      <c r="A20" s="14">
        <v>32763</v>
      </c>
      <c r="F20" s="9"/>
      <c r="G20" s="9"/>
      <c r="H20" s="9"/>
      <c r="I20" s="9"/>
      <c r="J20" s="9">
        <f t="shared" si="0"/>
        <v>0</v>
      </c>
      <c r="K20" s="9">
        <f t="shared" si="1"/>
        <v>0</v>
      </c>
      <c r="L20" s="9">
        <f t="shared" si="7"/>
        <v>3</v>
      </c>
      <c r="M20" s="9">
        <f t="shared" si="7"/>
        <v>0</v>
      </c>
      <c r="N20" s="5">
        <f t="shared" si="2"/>
        <v>0</v>
      </c>
      <c r="O20" s="11">
        <f t="shared" si="8"/>
        <v>3</v>
      </c>
      <c r="P20" s="5">
        <f t="shared" si="3"/>
        <v>5</v>
      </c>
      <c r="Q20" s="9">
        <f t="shared" si="4"/>
        <v>0</v>
      </c>
      <c r="R20" s="9">
        <f t="shared" si="5"/>
        <v>0</v>
      </c>
      <c r="T20" s="8"/>
    </row>
    <row r="21" spans="1:25" ht="15">
      <c r="A21" s="14">
        <v>32764</v>
      </c>
      <c r="J21" s="9">
        <f t="shared" si="0"/>
        <v>0</v>
      </c>
      <c r="K21" s="9">
        <f t="shared" si="1"/>
        <v>0</v>
      </c>
      <c r="L21" s="9">
        <f t="shared" si="7"/>
        <v>3</v>
      </c>
      <c r="M21" s="9">
        <f t="shared" si="7"/>
        <v>0</v>
      </c>
      <c r="N21" s="5">
        <f t="shared" si="2"/>
        <v>0</v>
      </c>
      <c r="O21" s="11">
        <f t="shared" si="8"/>
        <v>3</v>
      </c>
      <c r="P21" s="5">
        <f t="shared" si="3"/>
        <v>5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4">
        <v>32765</v>
      </c>
      <c r="E22" s="9">
        <v>1</v>
      </c>
      <c r="J22" s="9">
        <f t="shared" si="0"/>
        <v>1</v>
      </c>
      <c r="K22" s="9">
        <f t="shared" si="1"/>
        <v>0</v>
      </c>
      <c r="L22" s="9">
        <f t="shared" si="7"/>
        <v>4</v>
      </c>
      <c r="M22" s="9">
        <f t="shared" si="7"/>
        <v>0</v>
      </c>
      <c r="N22" s="5">
        <f t="shared" si="2"/>
        <v>1</v>
      </c>
      <c r="O22" s="11">
        <f t="shared" si="8"/>
        <v>4</v>
      </c>
      <c r="P22" s="5">
        <f t="shared" si="3"/>
        <v>6.666666666666667</v>
      </c>
      <c r="Q22" s="9">
        <f t="shared" si="4"/>
        <v>0</v>
      </c>
      <c r="R22" s="9">
        <f t="shared" si="5"/>
        <v>1</v>
      </c>
      <c r="X22"/>
      <c r="Y22"/>
    </row>
    <row r="23" spans="1:25" ht="15">
      <c r="A23" s="14">
        <v>32766</v>
      </c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4</v>
      </c>
      <c r="M23" s="9">
        <f t="shared" si="7"/>
        <v>0</v>
      </c>
      <c r="N23" s="5">
        <f t="shared" si="2"/>
        <v>0</v>
      </c>
      <c r="O23" s="11">
        <f t="shared" si="8"/>
        <v>4</v>
      </c>
      <c r="P23" s="5">
        <f t="shared" si="3"/>
        <v>6.666666666666667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4">
        <v>32767</v>
      </c>
      <c r="F24" s="9"/>
      <c r="H24" s="9"/>
      <c r="I24" s="9"/>
      <c r="J24" s="9">
        <f t="shared" si="0"/>
        <v>0</v>
      </c>
      <c r="K24" s="9">
        <f t="shared" si="1"/>
        <v>0</v>
      </c>
      <c r="L24" s="9">
        <f t="shared" si="7"/>
        <v>4</v>
      </c>
      <c r="M24" s="9">
        <f t="shared" si="7"/>
        <v>0</v>
      </c>
      <c r="N24" s="5">
        <f t="shared" si="2"/>
        <v>0</v>
      </c>
      <c r="O24" s="11">
        <f t="shared" si="8"/>
        <v>4</v>
      </c>
      <c r="P24" s="5">
        <f t="shared" si="3"/>
        <v>6.666666666666667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4">
        <v>32768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4</v>
      </c>
      <c r="M25" s="9">
        <f t="shared" si="9"/>
        <v>0</v>
      </c>
      <c r="N25" s="5">
        <f t="shared" si="2"/>
        <v>0</v>
      </c>
      <c r="O25" s="11">
        <f t="shared" si="8"/>
        <v>4</v>
      </c>
      <c r="P25" s="5">
        <f t="shared" si="3"/>
        <v>6.666666666666667</v>
      </c>
      <c r="Q25" s="9">
        <f t="shared" si="4"/>
        <v>0</v>
      </c>
      <c r="R25" s="9">
        <f t="shared" si="5"/>
        <v>0</v>
      </c>
      <c r="S25" s="8" t="s">
        <v>60</v>
      </c>
      <c r="X25"/>
      <c r="Y25"/>
    </row>
    <row r="26" spans="1:25" ht="15">
      <c r="A26" s="14">
        <v>32769</v>
      </c>
      <c r="E26" s="9">
        <v>1</v>
      </c>
      <c r="G26" s="9"/>
      <c r="H26" s="9"/>
      <c r="I26" s="9"/>
      <c r="J26" s="9">
        <f t="shared" si="0"/>
        <v>1</v>
      </c>
      <c r="K26" s="9">
        <f t="shared" si="1"/>
        <v>0</v>
      </c>
      <c r="L26" s="9">
        <f t="shared" si="9"/>
        <v>5</v>
      </c>
      <c r="M26" s="9">
        <f t="shared" si="9"/>
        <v>0</v>
      </c>
      <c r="N26" s="5">
        <f t="shared" si="2"/>
        <v>1</v>
      </c>
      <c r="O26" s="11">
        <f t="shared" si="8"/>
        <v>5</v>
      </c>
      <c r="P26" s="5">
        <f t="shared" si="3"/>
        <v>8.333333333333334</v>
      </c>
      <c r="Q26" s="9">
        <f t="shared" si="4"/>
        <v>0</v>
      </c>
      <c r="R26" s="9">
        <f t="shared" si="5"/>
        <v>1</v>
      </c>
      <c r="T26" s="8"/>
      <c r="X26"/>
      <c r="Y26"/>
    </row>
    <row r="27" spans="1:25" ht="15">
      <c r="A27" s="14">
        <v>32770</v>
      </c>
      <c r="J27" s="9">
        <f t="shared" si="0"/>
        <v>0</v>
      </c>
      <c r="K27" s="9">
        <f t="shared" si="1"/>
        <v>0</v>
      </c>
      <c r="L27" s="9">
        <f t="shared" si="9"/>
        <v>5</v>
      </c>
      <c r="M27" s="9">
        <f t="shared" si="9"/>
        <v>0</v>
      </c>
      <c r="N27" s="5">
        <f t="shared" si="2"/>
        <v>0</v>
      </c>
      <c r="O27" s="11">
        <f t="shared" si="8"/>
        <v>5</v>
      </c>
      <c r="P27" s="5">
        <f t="shared" si="3"/>
        <v>8.333333333333334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2.75">
      <c r="A28" s="14">
        <v>32771</v>
      </c>
      <c r="D28" s="9">
        <v>1</v>
      </c>
      <c r="J28" s="9">
        <f t="shared" si="0"/>
        <v>1</v>
      </c>
      <c r="K28" s="9">
        <f t="shared" si="1"/>
        <v>0</v>
      </c>
      <c r="L28" s="9">
        <f t="shared" si="9"/>
        <v>6</v>
      </c>
      <c r="M28" s="9">
        <f t="shared" si="9"/>
        <v>0</v>
      </c>
      <c r="N28" s="5">
        <f t="shared" si="2"/>
        <v>1</v>
      </c>
      <c r="O28" s="11">
        <f t="shared" si="8"/>
        <v>6</v>
      </c>
      <c r="P28" s="5">
        <f t="shared" si="3"/>
        <v>10</v>
      </c>
      <c r="Q28" s="9">
        <f t="shared" si="4"/>
        <v>0</v>
      </c>
      <c r="R28" s="9">
        <f t="shared" si="5"/>
        <v>1</v>
      </c>
      <c r="T28" s="8"/>
    </row>
    <row r="29" spans="1:18" ht="12.75">
      <c r="A29" s="14">
        <v>32772</v>
      </c>
      <c r="J29" s="9">
        <f t="shared" si="0"/>
        <v>0</v>
      </c>
      <c r="K29" s="9">
        <f t="shared" si="1"/>
        <v>0</v>
      </c>
      <c r="L29" s="9">
        <f t="shared" si="9"/>
        <v>6</v>
      </c>
      <c r="M29" s="9">
        <f t="shared" si="9"/>
        <v>0</v>
      </c>
      <c r="N29" s="5">
        <f t="shared" si="2"/>
        <v>0</v>
      </c>
      <c r="O29" s="11">
        <f t="shared" si="8"/>
        <v>6</v>
      </c>
      <c r="P29" s="5">
        <f t="shared" si="3"/>
        <v>10</v>
      </c>
      <c r="Q29" s="9">
        <f t="shared" si="4"/>
        <v>0</v>
      </c>
      <c r="R29" s="9">
        <f t="shared" si="5"/>
        <v>0</v>
      </c>
    </row>
    <row r="30" spans="1:20" ht="12.75">
      <c r="A30" s="14">
        <v>32773</v>
      </c>
      <c r="H30" s="9"/>
      <c r="I30" s="9"/>
      <c r="J30" s="9">
        <f t="shared" si="0"/>
        <v>0</v>
      </c>
      <c r="K30" s="9">
        <f t="shared" si="1"/>
        <v>0</v>
      </c>
      <c r="L30" s="9">
        <f t="shared" si="9"/>
        <v>6</v>
      </c>
      <c r="M30" s="9">
        <f t="shared" si="9"/>
        <v>0</v>
      </c>
      <c r="N30" s="5">
        <f t="shared" si="2"/>
        <v>0</v>
      </c>
      <c r="O30" s="11">
        <f t="shared" si="8"/>
        <v>6</v>
      </c>
      <c r="P30" s="5">
        <f t="shared" si="3"/>
        <v>10</v>
      </c>
      <c r="Q30" s="9">
        <f t="shared" si="4"/>
        <v>0</v>
      </c>
      <c r="R30" s="9">
        <f t="shared" si="5"/>
        <v>0</v>
      </c>
      <c r="T30" s="8"/>
    </row>
    <row r="31" spans="1:20" ht="12.75">
      <c r="A31" s="14">
        <v>32774</v>
      </c>
      <c r="C31" s="9">
        <v>3</v>
      </c>
      <c r="G31" s="9"/>
      <c r="H31" s="9"/>
      <c r="I31" s="9"/>
      <c r="J31" s="9">
        <f t="shared" si="0"/>
        <v>-3</v>
      </c>
      <c r="K31" s="9">
        <f t="shared" si="1"/>
        <v>0</v>
      </c>
      <c r="L31" s="9">
        <f t="shared" si="9"/>
        <v>3</v>
      </c>
      <c r="M31" s="9">
        <f t="shared" si="9"/>
        <v>0</v>
      </c>
      <c r="N31" s="5">
        <f t="shared" si="2"/>
        <v>-3</v>
      </c>
      <c r="O31" s="11">
        <f t="shared" si="8"/>
        <v>3</v>
      </c>
      <c r="P31" s="5">
        <f t="shared" si="3"/>
        <v>5</v>
      </c>
      <c r="Q31" s="9">
        <f t="shared" si="4"/>
        <v>3</v>
      </c>
      <c r="R31" s="9">
        <f t="shared" si="5"/>
        <v>0</v>
      </c>
      <c r="T31" s="8"/>
    </row>
    <row r="32" spans="1:18" ht="12.75">
      <c r="A32" s="14">
        <v>32775</v>
      </c>
      <c r="J32" s="9">
        <f t="shared" si="0"/>
        <v>0</v>
      </c>
      <c r="K32" s="9">
        <f t="shared" si="1"/>
        <v>0</v>
      </c>
      <c r="L32" s="9">
        <f t="shared" si="9"/>
        <v>3</v>
      </c>
      <c r="M32" s="9">
        <f t="shared" si="9"/>
        <v>0</v>
      </c>
      <c r="N32" s="5">
        <f t="shared" si="2"/>
        <v>0</v>
      </c>
      <c r="O32" s="11">
        <f t="shared" si="8"/>
        <v>3</v>
      </c>
      <c r="P32" s="5">
        <f t="shared" si="3"/>
        <v>5</v>
      </c>
      <c r="Q32" s="9">
        <f t="shared" si="4"/>
        <v>0</v>
      </c>
      <c r="R32" s="9">
        <f t="shared" si="5"/>
        <v>0</v>
      </c>
    </row>
    <row r="33" spans="1:18" ht="12.75">
      <c r="A33" s="14">
        <v>32776</v>
      </c>
      <c r="D33" s="9">
        <v>1</v>
      </c>
      <c r="J33" s="9">
        <f t="shared" si="0"/>
        <v>1</v>
      </c>
      <c r="K33" s="9">
        <f t="shared" si="1"/>
        <v>0</v>
      </c>
      <c r="L33" s="9">
        <f t="shared" si="9"/>
        <v>4</v>
      </c>
      <c r="M33" s="9">
        <f t="shared" si="9"/>
        <v>0</v>
      </c>
      <c r="N33" s="5">
        <f t="shared" si="2"/>
        <v>1</v>
      </c>
      <c r="O33" s="11">
        <f t="shared" si="8"/>
        <v>4</v>
      </c>
      <c r="P33" s="5">
        <f t="shared" si="3"/>
        <v>6.666666666666667</v>
      </c>
      <c r="Q33" s="9">
        <f t="shared" si="4"/>
        <v>0</v>
      </c>
      <c r="R33" s="9">
        <f t="shared" si="5"/>
        <v>1</v>
      </c>
    </row>
    <row r="34" spans="1:18" ht="12.75">
      <c r="A34" s="14">
        <v>32777</v>
      </c>
      <c r="H34" s="9"/>
      <c r="I34" s="9"/>
      <c r="J34" s="9">
        <f t="shared" si="0"/>
        <v>0</v>
      </c>
      <c r="K34" s="9">
        <f t="shared" si="1"/>
        <v>0</v>
      </c>
      <c r="L34" s="9">
        <f t="shared" si="9"/>
        <v>4</v>
      </c>
      <c r="M34" s="9">
        <f t="shared" si="9"/>
        <v>0</v>
      </c>
      <c r="N34" s="5">
        <f t="shared" si="2"/>
        <v>0</v>
      </c>
      <c r="O34" s="11">
        <f t="shared" si="8"/>
        <v>4</v>
      </c>
      <c r="P34" s="5">
        <f t="shared" si="3"/>
        <v>6.666666666666667</v>
      </c>
      <c r="Q34" s="9">
        <f t="shared" si="4"/>
        <v>0</v>
      </c>
      <c r="R34" s="9">
        <f t="shared" si="5"/>
        <v>0</v>
      </c>
    </row>
    <row r="35" spans="1:18" ht="12.75">
      <c r="A35" s="14">
        <v>32778</v>
      </c>
      <c r="J35" s="9">
        <f t="shared" si="0"/>
        <v>0</v>
      </c>
      <c r="K35" s="9">
        <f t="shared" si="1"/>
        <v>0</v>
      </c>
      <c r="L35" s="9">
        <f t="shared" si="9"/>
        <v>4</v>
      </c>
      <c r="M35" s="9">
        <f t="shared" si="9"/>
        <v>0</v>
      </c>
      <c r="N35" s="5">
        <f t="shared" si="2"/>
        <v>0</v>
      </c>
      <c r="O35" s="11">
        <f t="shared" si="8"/>
        <v>4</v>
      </c>
      <c r="P35" s="5">
        <f t="shared" si="3"/>
        <v>6.666666666666667</v>
      </c>
      <c r="Q35" s="9">
        <f t="shared" si="4"/>
        <v>0</v>
      </c>
      <c r="R35" s="9">
        <f t="shared" si="5"/>
        <v>0</v>
      </c>
    </row>
    <row r="36" spans="1:18" ht="12.75">
      <c r="A36" s="14">
        <v>32779</v>
      </c>
      <c r="D36" s="9">
        <v>1</v>
      </c>
      <c r="J36" s="9">
        <f aca="true" t="shared" si="10" ref="J36:J67">-B36-C36+D36+E36</f>
        <v>1</v>
      </c>
      <c r="K36" s="9">
        <f aca="true" t="shared" si="11" ref="K36:K67">-F36-G36+H36+I36</f>
        <v>0</v>
      </c>
      <c r="L36" s="9">
        <f t="shared" si="9"/>
        <v>5</v>
      </c>
      <c r="M36" s="9">
        <f t="shared" si="9"/>
        <v>0</v>
      </c>
      <c r="N36" s="5">
        <f aca="true" t="shared" si="12" ref="N36:N67">(+J36+K36)*($J$103/($J$103+$K$103))</f>
        <v>1</v>
      </c>
      <c r="O36" s="11">
        <f t="shared" si="8"/>
        <v>5</v>
      </c>
      <c r="P36" s="5">
        <f aca="true" t="shared" si="13" ref="P36:P67">O36*100/$N$103</f>
        <v>8.333333333333334</v>
      </c>
      <c r="Q36" s="9">
        <f aca="true" t="shared" si="14" ref="Q36:Q67">+B36+C36+F36+G36</f>
        <v>0</v>
      </c>
      <c r="R36" s="9">
        <f aca="true" t="shared" si="15" ref="R36:R67">D36+E36+H36+I36</f>
        <v>1</v>
      </c>
    </row>
    <row r="37" spans="1:18" ht="12.75">
      <c r="A37" s="14">
        <v>32780</v>
      </c>
      <c r="J37" s="9">
        <f t="shared" si="10"/>
        <v>0</v>
      </c>
      <c r="K37" s="9">
        <f t="shared" si="11"/>
        <v>0</v>
      </c>
      <c r="L37" s="9">
        <f t="shared" si="9"/>
        <v>5</v>
      </c>
      <c r="M37" s="9">
        <f t="shared" si="9"/>
        <v>0</v>
      </c>
      <c r="N37" s="5">
        <f t="shared" si="12"/>
        <v>0</v>
      </c>
      <c r="O37" s="11">
        <f aca="true" t="shared" si="16" ref="O37:O68">O36+N37</f>
        <v>5</v>
      </c>
      <c r="P37" s="5">
        <f t="shared" si="13"/>
        <v>8.333333333333334</v>
      </c>
      <c r="Q37" s="9">
        <f t="shared" si="14"/>
        <v>0</v>
      </c>
      <c r="R37" s="9">
        <f t="shared" si="15"/>
        <v>0</v>
      </c>
    </row>
    <row r="38" spans="1:18" ht="12.75">
      <c r="A38" s="14">
        <v>32781</v>
      </c>
      <c r="D38" s="9">
        <v>1</v>
      </c>
      <c r="H38" s="9"/>
      <c r="I38" s="9"/>
      <c r="J38" s="9">
        <f t="shared" si="10"/>
        <v>1</v>
      </c>
      <c r="K38" s="9">
        <f t="shared" si="11"/>
        <v>0</v>
      </c>
      <c r="L38" s="9">
        <f t="shared" si="9"/>
        <v>6</v>
      </c>
      <c r="M38" s="9">
        <f t="shared" si="9"/>
        <v>0</v>
      </c>
      <c r="N38" s="5">
        <f t="shared" si="12"/>
        <v>1</v>
      </c>
      <c r="O38" s="11">
        <f t="shared" si="16"/>
        <v>6</v>
      </c>
      <c r="P38" s="5">
        <f t="shared" si="13"/>
        <v>10</v>
      </c>
      <c r="Q38" s="9">
        <f t="shared" si="14"/>
        <v>0</v>
      </c>
      <c r="R38" s="9">
        <f t="shared" si="15"/>
        <v>1</v>
      </c>
    </row>
    <row r="39" spans="1:19" ht="12.75">
      <c r="A39" s="14">
        <v>32782</v>
      </c>
      <c r="C39" s="9">
        <v>1</v>
      </c>
      <c r="D39" s="9">
        <v>1</v>
      </c>
      <c r="E39" s="9">
        <v>2</v>
      </c>
      <c r="J39" s="9">
        <f t="shared" si="10"/>
        <v>2</v>
      </c>
      <c r="K39" s="9">
        <f t="shared" si="11"/>
        <v>0</v>
      </c>
      <c r="L39" s="9">
        <f t="shared" si="9"/>
        <v>8</v>
      </c>
      <c r="M39" s="9">
        <f t="shared" si="9"/>
        <v>0</v>
      </c>
      <c r="N39" s="5">
        <f t="shared" si="12"/>
        <v>2</v>
      </c>
      <c r="O39" s="11">
        <f t="shared" si="16"/>
        <v>8</v>
      </c>
      <c r="P39" s="5">
        <f t="shared" si="13"/>
        <v>13.333333333333334</v>
      </c>
      <c r="Q39" s="9">
        <f t="shared" si="14"/>
        <v>1</v>
      </c>
      <c r="R39" s="9">
        <f t="shared" si="15"/>
        <v>3</v>
      </c>
      <c r="S39" s="8" t="s">
        <v>61</v>
      </c>
    </row>
    <row r="40" spans="1:18" ht="12.75">
      <c r="A40" s="14">
        <v>32783</v>
      </c>
      <c r="E40" s="9">
        <v>3</v>
      </c>
      <c r="J40" s="9">
        <f t="shared" si="10"/>
        <v>3</v>
      </c>
      <c r="K40" s="9">
        <f t="shared" si="11"/>
        <v>0</v>
      </c>
      <c r="L40" s="9">
        <f t="shared" si="9"/>
        <v>11</v>
      </c>
      <c r="M40" s="9">
        <f t="shared" si="9"/>
        <v>0</v>
      </c>
      <c r="N40" s="5">
        <f t="shared" si="12"/>
        <v>3</v>
      </c>
      <c r="O40" s="11">
        <f t="shared" si="16"/>
        <v>11</v>
      </c>
      <c r="P40" s="5">
        <f t="shared" si="13"/>
        <v>18.333333333333332</v>
      </c>
      <c r="Q40" s="9">
        <f t="shared" si="14"/>
        <v>0</v>
      </c>
      <c r="R40" s="9">
        <f t="shared" si="15"/>
        <v>3</v>
      </c>
    </row>
    <row r="41" spans="1:18" ht="12.75">
      <c r="A41" s="14">
        <v>32784</v>
      </c>
      <c r="J41" s="9">
        <f t="shared" si="10"/>
        <v>0</v>
      </c>
      <c r="K41" s="9">
        <f t="shared" si="11"/>
        <v>0</v>
      </c>
      <c r="L41" s="9">
        <f t="shared" si="9"/>
        <v>11</v>
      </c>
      <c r="M41" s="9">
        <f t="shared" si="9"/>
        <v>0</v>
      </c>
      <c r="N41" s="5">
        <f t="shared" si="12"/>
        <v>0</v>
      </c>
      <c r="O41" s="11">
        <f t="shared" si="16"/>
        <v>11</v>
      </c>
      <c r="P41" s="5">
        <f t="shared" si="13"/>
        <v>18.333333333333332</v>
      </c>
      <c r="Q41" s="9">
        <f t="shared" si="14"/>
        <v>0</v>
      </c>
      <c r="R41" s="9">
        <f t="shared" si="15"/>
        <v>0</v>
      </c>
    </row>
    <row r="42" spans="1:18" ht="12.75">
      <c r="A42" s="14">
        <v>32785</v>
      </c>
      <c r="E42" s="9">
        <v>5</v>
      </c>
      <c r="I42" s="9"/>
      <c r="J42" s="9">
        <f t="shared" si="10"/>
        <v>5</v>
      </c>
      <c r="K42" s="9">
        <f t="shared" si="11"/>
        <v>0</v>
      </c>
      <c r="L42" s="9">
        <f t="shared" si="9"/>
        <v>16</v>
      </c>
      <c r="M42" s="9">
        <f t="shared" si="9"/>
        <v>0</v>
      </c>
      <c r="N42" s="5">
        <f t="shared" si="12"/>
        <v>5</v>
      </c>
      <c r="O42" s="11">
        <f t="shared" si="16"/>
        <v>16</v>
      </c>
      <c r="P42" s="5">
        <f t="shared" si="13"/>
        <v>26.666666666666668</v>
      </c>
      <c r="Q42" s="9">
        <f t="shared" si="14"/>
        <v>0</v>
      </c>
      <c r="R42" s="9">
        <f t="shared" si="15"/>
        <v>5</v>
      </c>
    </row>
    <row r="43" spans="1:18" ht="12.75">
      <c r="A43" s="14">
        <v>32786</v>
      </c>
      <c r="J43" s="9">
        <f t="shared" si="10"/>
        <v>0</v>
      </c>
      <c r="K43" s="9">
        <f t="shared" si="11"/>
        <v>0</v>
      </c>
      <c r="L43" s="9">
        <f t="shared" si="9"/>
        <v>16</v>
      </c>
      <c r="M43" s="9">
        <f t="shared" si="9"/>
        <v>0</v>
      </c>
      <c r="N43" s="5">
        <f t="shared" si="12"/>
        <v>0</v>
      </c>
      <c r="O43" s="11">
        <f t="shared" si="16"/>
        <v>16</v>
      </c>
      <c r="P43" s="5">
        <f t="shared" si="13"/>
        <v>26.666666666666668</v>
      </c>
      <c r="Q43" s="9">
        <f t="shared" si="14"/>
        <v>0</v>
      </c>
      <c r="R43" s="9">
        <f t="shared" si="15"/>
        <v>0</v>
      </c>
    </row>
    <row r="44" spans="1:18" ht="12.75">
      <c r="A44" s="14">
        <v>32787</v>
      </c>
      <c r="D44" s="9">
        <v>2</v>
      </c>
      <c r="E44" s="9">
        <v>1</v>
      </c>
      <c r="J44" s="9">
        <f t="shared" si="10"/>
        <v>3</v>
      </c>
      <c r="K44" s="9">
        <f t="shared" si="11"/>
        <v>0</v>
      </c>
      <c r="L44" s="9">
        <f t="shared" si="9"/>
        <v>19</v>
      </c>
      <c r="M44" s="9">
        <f t="shared" si="9"/>
        <v>0</v>
      </c>
      <c r="N44" s="5">
        <f t="shared" si="12"/>
        <v>3</v>
      </c>
      <c r="O44" s="11">
        <f t="shared" si="16"/>
        <v>19</v>
      </c>
      <c r="P44" s="5">
        <f t="shared" si="13"/>
        <v>31.666666666666668</v>
      </c>
      <c r="Q44" s="9">
        <f t="shared" si="14"/>
        <v>0</v>
      </c>
      <c r="R44" s="9">
        <f t="shared" si="15"/>
        <v>3</v>
      </c>
    </row>
    <row r="45" spans="1:18" ht="12.75">
      <c r="A45" s="14">
        <v>32788</v>
      </c>
      <c r="H45" s="9"/>
      <c r="I45" s="9"/>
      <c r="J45" s="9">
        <f t="shared" si="10"/>
        <v>0</v>
      </c>
      <c r="K45" s="9">
        <f t="shared" si="11"/>
        <v>0</v>
      </c>
      <c r="L45" s="9">
        <f aca="true" t="shared" si="17" ref="L45:M64">L44+J45</f>
        <v>19</v>
      </c>
      <c r="M45" s="9">
        <f t="shared" si="17"/>
        <v>0</v>
      </c>
      <c r="N45" s="5">
        <f t="shared" si="12"/>
        <v>0</v>
      </c>
      <c r="O45" s="11">
        <f t="shared" si="16"/>
        <v>19</v>
      </c>
      <c r="P45" s="5">
        <f t="shared" si="13"/>
        <v>31.666666666666668</v>
      </c>
      <c r="Q45" s="9">
        <f t="shared" si="14"/>
        <v>0</v>
      </c>
      <c r="R45" s="9">
        <f t="shared" si="15"/>
        <v>0</v>
      </c>
    </row>
    <row r="46" spans="1:18" ht="12.75">
      <c r="A46" s="14">
        <v>32789</v>
      </c>
      <c r="E46" s="9">
        <v>1</v>
      </c>
      <c r="J46" s="9">
        <f t="shared" si="10"/>
        <v>1</v>
      </c>
      <c r="K46" s="9">
        <f t="shared" si="11"/>
        <v>0</v>
      </c>
      <c r="L46" s="9">
        <f t="shared" si="17"/>
        <v>20</v>
      </c>
      <c r="M46" s="9">
        <f t="shared" si="17"/>
        <v>0</v>
      </c>
      <c r="N46" s="5">
        <f t="shared" si="12"/>
        <v>1</v>
      </c>
      <c r="O46" s="11">
        <f t="shared" si="16"/>
        <v>20</v>
      </c>
      <c r="P46" s="5">
        <f t="shared" si="13"/>
        <v>33.333333333333336</v>
      </c>
      <c r="Q46" s="9">
        <f t="shared" si="14"/>
        <v>0</v>
      </c>
      <c r="R46" s="9">
        <f t="shared" si="15"/>
        <v>1</v>
      </c>
    </row>
    <row r="47" spans="1:18" ht="12.75">
      <c r="A47" s="14">
        <v>32790</v>
      </c>
      <c r="J47" s="9">
        <f t="shared" si="10"/>
        <v>0</v>
      </c>
      <c r="K47" s="9">
        <f t="shared" si="11"/>
        <v>0</v>
      </c>
      <c r="L47" s="9">
        <f t="shared" si="17"/>
        <v>20</v>
      </c>
      <c r="M47" s="9">
        <f t="shared" si="17"/>
        <v>0</v>
      </c>
      <c r="N47" s="5">
        <f t="shared" si="12"/>
        <v>0</v>
      </c>
      <c r="O47" s="11">
        <f t="shared" si="16"/>
        <v>20</v>
      </c>
      <c r="P47" s="5">
        <f t="shared" si="13"/>
        <v>33.333333333333336</v>
      </c>
      <c r="Q47" s="9">
        <f t="shared" si="14"/>
        <v>0</v>
      </c>
      <c r="R47" s="9">
        <f t="shared" si="15"/>
        <v>0</v>
      </c>
    </row>
    <row r="48" spans="1:18" ht="12.75">
      <c r="A48" s="14">
        <v>32791</v>
      </c>
      <c r="E48" s="9">
        <v>6</v>
      </c>
      <c r="J48" s="9">
        <f t="shared" si="10"/>
        <v>6</v>
      </c>
      <c r="K48" s="9">
        <f t="shared" si="11"/>
        <v>0</v>
      </c>
      <c r="L48" s="9">
        <f t="shared" si="17"/>
        <v>26</v>
      </c>
      <c r="M48" s="9">
        <f t="shared" si="17"/>
        <v>0</v>
      </c>
      <c r="N48" s="5">
        <f t="shared" si="12"/>
        <v>6</v>
      </c>
      <c r="O48" s="11">
        <f t="shared" si="16"/>
        <v>26</v>
      </c>
      <c r="P48" s="5">
        <f t="shared" si="13"/>
        <v>43.333333333333336</v>
      </c>
      <c r="Q48" s="9">
        <f t="shared" si="14"/>
        <v>0</v>
      </c>
      <c r="R48" s="9">
        <f t="shared" si="15"/>
        <v>6</v>
      </c>
    </row>
    <row r="49" spans="1:18" ht="12.75">
      <c r="A49" s="14">
        <v>32792</v>
      </c>
      <c r="H49" s="9"/>
      <c r="I49" s="9"/>
      <c r="J49" s="9">
        <f t="shared" si="10"/>
        <v>0</v>
      </c>
      <c r="K49" s="9">
        <f t="shared" si="11"/>
        <v>0</v>
      </c>
      <c r="L49" s="9">
        <f t="shared" si="17"/>
        <v>26</v>
      </c>
      <c r="M49" s="9">
        <f t="shared" si="17"/>
        <v>0</v>
      </c>
      <c r="N49" s="5">
        <f t="shared" si="12"/>
        <v>0</v>
      </c>
      <c r="O49" s="11">
        <f t="shared" si="16"/>
        <v>26</v>
      </c>
      <c r="P49" s="5">
        <f t="shared" si="13"/>
        <v>43.333333333333336</v>
      </c>
      <c r="Q49" s="9">
        <f t="shared" si="14"/>
        <v>0</v>
      </c>
      <c r="R49" s="9">
        <f t="shared" si="15"/>
        <v>0</v>
      </c>
    </row>
    <row r="50" spans="1:18" ht="12.75">
      <c r="A50" s="14">
        <v>32793</v>
      </c>
      <c r="D50" s="9">
        <v>3</v>
      </c>
      <c r="E50" s="9">
        <v>4</v>
      </c>
      <c r="J50" s="9">
        <f t="shared" si="10"/>
        <v>7</v>
      </c>
      <c r="K50" s="9">
        <f t="shared" si="11"/>
        <v>0</v>
      </c>
      <c r="L50" s="9">
        <f t="shared" si="17"/>
        <v>33</v>
      </c>
      <c r="M50" s="9">
        <f t="shared" si="17"/>
        <v>0</v>
      </c>
      <c r="N50" s="5">
        <f t="shared" si="12"/>
        <v>7</v>
      </c>
      <c r="O50" s="11">
        <f t="shared" si="16"/>
        <v>33</v>
      </c>
      <c r="P50" s="5">
        <f t="shared" si="13"/>
        <v>55</v>
      </c>
      <c r="Q50" s="9">
        <f t="shared" si="14"/>
        <v>0</v>
      </c>
      <c r="R50" s="9">
        <f t="shared" si="15"/>
        <v>7</v>
      </c>
    </row>
    <row r="51" spans="1:18" ht="12.75">
      <c r="A51" s="14">
        <v>32794</v>
      </c>
      <c r="J51" s="9">
        <f t="shared" si="10"/>
        <v>0</v>
      </c>
      <c r="K51" s="9">
        <f t="shared" si="11"/>
        <v>0</v>
      </c>
      <c r="L51" s="9">
        <f t="shared" si="17"/>
        <v>33</v>
      </c>
      <c r="M51" s="9">
        <f t="shared" si="17"/>
        <v>0</v>
      </c>
      <c r="N51" s="5">
        <f t="shared" si="12"/>
        <v>0</v>
      </c>
      <c r="O51" s="11">
        <f t="shared" si="16"/>
        <v>33</v>
      </c>
      <c r="P51" s="5">
        <f t="shared" si="13"/>
        <v>55</v>
      </c>
      <c r="Q51" s="9">
        <f t="shared" si="14"/>
        <v>0</v>
      </c>
      <c r="R51" s="9">
        <f t="shared" si="15"/>
        <v>0</v>
      </c>
    </row>
    <row r="52" spans="1:18" ht="12.75">
      <c r="A52" s="14">
        <v>32795</v>
      </c>
      <c r="D52" s="9">
        <v>4</v>
      </c>
      <c r="E52" s="9">
        <v>4</v>
      </c>
      <c r="F52" s="9"/>
      <c r="H52" s="9"/>
      <c r="I52" s="9"/>
      <c r="J52" s="9">
        <f t="shared" si="10"/>
        <v>8</v>
      </c>
      <c r="K52" s="9">
        <f t="shared" si="11"/>
        <v>0</v>
      </c>
      <c r="L52" s="9">
        <f t="shared" si="17"/>
        <v>41</v>
      </c>
      <c r="M52" s="9">
        <f t="shared" si="17"/>
        <v>0</v>
      </c>
      <c r="N52" s="5">
        <f t="shared" si="12"/>
        <v>8</v>
      </c>
      <c r="O52" s="11">
        <f t="shared" si="16"/>
        <v>41</v>
      </c>
      <c r="P52" s="5">
        <f t="shared" si="13"/>
        <v>68.33333333333333</v>
      </c>
      <c r="Q52" s="9">
        <f t="shared" si="14"/>
        <v>0</v>
      </c>
      <c r="R52" s="9">
        <f t="shared" si="15"/>
        <v>8</v>
      </c>
    </row>
    <row r="53" spans="1:19" ht="12.75">
      <c r="A53" s="14">
        <v>32796</v>
      </c>
      <c r="J53" s="9">
        <f t="shared" si="10"/>
        <v>0</v>
      </c>
      <c r="K53" s="9">
        <f t="shared" si="11"/>
        <v>0</v>
      </c>
      <c r="L53" s="9">
        <f t="shared" si="17"/>
        <v>41</v>
      </c>
      <c r="M53" s="9">
        <f t="shared" si="17"/>
        <v>0</v>
      </c>
      <c r="N53" s="5">
        <f t="shared" si="12"/>
        <v>0</v>
      </c>
      <c r="O53" s="11">
        <f t="shared" si="16"/>
        <v>41</v>
      </c>
      <c r="P53" s="5">
        <f t="shared" si="13"/>
        <v>68.33333333333333</v>
      </c>
      <c r="Q53" s="9">
        <f t="shared" si="14"/>
        <v>0</v>
      </c>
      <c r="R53" s="9">
        <f t="shared" si="15"/>
        <v>0</v>
      </c>
      <c r="S53" s="8" t="s">
        <v>62</v>
      </c>
    </row>
    <row r="54" spans="1:18" ht="12.75">
      <c r="A54" s="14">
        <v>32797</v>
      </c>
      <c r="D54" s="9">
        <v>1</v>
      </c>
      <c r="E54" s="9">
        <v>2</v>
      </c>
      <c r="H54" s="9"/>
      <c r="I54" s="9"/>
      <c r="J54" s="9">
        <f t="shared" si="10"/>
        <v>3</v>
      </c>
      <c r="K54" s="9">
        <f t="shared" si="11"/>
        <v>0</v>
      </c>
      <c r="L54" s="9">
        <f t="shared" si="17"/>
        <v>44</v>
      </c>
      <c r="M54" s="9">
        <f t="shared" si="17"/>
        <v>0</v>
      </c>
      <c r="N54" s="5">
        <f t="shared" si="12"/>
        <v>3</v>
      </c>
      <c r="O54" s="11">
        <f t="shared" si="16"/>
        <v>44</v>
      </c>
      <c r="P54" s="5">
        <f t="shared" si="13"/>
        <v>73.33333333333333</v>
      </c>
      <c r="Q54" s="9">
        <f t="shared" si="14"/>
        <v>0</v>
      </c>
      <c r="R54" s="9">
        <f t="shared" si="15"/>
        <v>3</v>
      </c>
    </row>
    <row r="55" spans="1:18" ht="12.75">
      <c r="A55" s="14">
        <v>32798</v>
      </c>
      <c r="J55" s="9">
        <f t="shared" si="10"/>
        <v>0</v>
      </c>
      <c r="K55" s="9">
        <f t="shared" si="11"/>
        <v>0</v>
      </c>
      <c r="L55" s="9">
        <f t="shared" si="17"/>
        <v>44</v>
      </c>
      <c r="M55" s="9">
        <f t="shared" si="17"/>
        <v>0</v>
      </c>
      <c r="N55" s="5">
        <f t="shared" si="12"/>
        <v>0</v>
      </c>
      <c r="O55" s="11">
        <f t="shared" si="16"/>
        <v>44</v>
      </c>
      <c r="P55" s="5">
        <f t="shared" si="13"/>
        <v>73.33333333333333</v>
      </c>
      <c r="Q55" s="9">
        <f t="shared" si="14"/>
        <v>0</v>
      </c>
      <c r="R55" s="9">
        <f t="shared" si="15"/>
        <v>0</v>
      </c>
    </row>
    <row r="56" spans="1:18" ht="12.75">
      <c r="A56" s="14">
        <v>32799</v>
      </c>
      <c r="D56" s="9">
        <v>2</v>
      </c>
      <c r="J56" s="9">
        <f t="shared" si="10"/>
        <v>2</v>
      </c>
      <c r="K56" s="9">
        <f t="shared" si="11"/>
        <v>0</v>
      </c>
      <c r="L56" s="9">
        <f t="shared" si="17"/>
        <v>46</v>
      </c>
      <c r="M56" s="9">
        <f t="shared" si="17"/>
        <v>0</v>
      </c>
      <c r="N56" s="5">
        <f t="shared" si="12"/>
        <v>2</v>
      </c>
      <c r="O56" s="11">
        <f t="shared" si="16"/>
        <v>46</v>
      </c>
      <c r="P56" s="5">
        <f t="shared" si="13"/>
        <v>76.66666666666667</v>
      </c>
      <c r="Q56" s="9">
        <f t="shared" si="14"/>
        <v>0</v>
      </c>
      <c r="R56" s="9">
        <f t="shared" si="15"/>
        <v>2</v>
      </c>
    </row>
    <row r="57" spans="1:18" ht="12.75">
      <c r="A57" s="14">
        <v>32800</v>
      </c>
      <c r="J57" s="9">
        <f t="shared" si="10"/>
        <v>0</v>
      </c>
      <c r="K57" s="9">
        <f t="shared" si="11"/>
        <v>0</v>
      </c>
      <c r="L57" s="9">
        <f t="shared" si="17"/>
        <v>46</v>
      </c>
      <c r="M57" s="9">
        <f t="shared" si="17"/>
        <v>0</v>
      </c>
      <c r="N57" s="5">
        <f t="shared" si="12"/>
        <v>0</v>
      </c>
      <c r="O57" s="11">
        <f t="shared" si="16"/>
        <v>46</v>
      </c>
      <c r="P57" s="5">
        <f t="shared" si="13"/>
        <v>76.66666666666667</v>
      </c>
      <c r="Q57" s="9">
        <f t="shared" si="14"/>
        <v>0</v>
      </c>
      <c r="R57" s="9">
        <f t="shared" si="15"/>
        <v>0</v>
      </c>
    </row>
    <row r="58" spans="1:18" ht="12.75">
      <c r="A58" s="14">
        <v>32801</v>
      </c>
      <c r="H58" s="9"/>
      <c r="I58" s="9"/>
      <c r="J58" s="9">
        <f t="shared" si="10"/>
        <v>0</v>
      </c>
      <c r="K58" s="9">
        <f t="shared" si="11"/>
        <v>0</v>
      </c>
      <c r="L58" s="9">
        <f t="shared" si="17"/>
        <v>46</v>
      </c>
      <c r="M58" s="9">
        <f t="shared" si="17"/>
        <v>0</v>
      </c>
      <c r="N58" s="5">
        <f t="shared" si="12"/>
        <v>0</v>
      </c>
      <c r="O58" s="11">
        <f t="shared" si="16"/>
        <v>46</v>
      </c>
      <c r="P58" s="5">
        <f t="shared" si="13"/>
        <v>76.66666666666667</v>
      </c>
      <c r="Q58" s="9">
        <f t="shared" si="14"/>
        <v>0</v>
      </c>
      <c r="R58" s="9">
        <f t="shared" si="15"/>
        <v>0</v>
      </c>
    </row>
    <row r="59" spans="1:18" ht="12.75">
      <c r="A59" s="14">
        <v>32802</v>
      </c>
      <c r="D59" s="9">
        <v>1</v>
      </c>
      <c r="E59" s="9">
        <v>3</v>
      </c>
      <c r="J59" s="9">
        <f t="shared" si="10"/>
        <v>4</v>
      </c>
      <c r="K59" s="9">
        <f t="shared" si="11"/>
        <v>0</v>
      </c>
      <c r="L59" s="9">
        <f t="shared" si="17"/>
        <v>50</v>
      </c>
      <c r="M59" s="9">
        <f t="shared" si="17"/>
        <v>0</v>
      </c>
      <c r="N59" s="5">
        <f t="shared" si="12"/>
        <v>4</v>
      </c>
      <c r="O59" s="11">
        <f t="shared" si="16"/>
        <v>50</v>
      </c>
      <c r="P59" s="5">
        <f t="shared" si="13"/>
        <v>83.33333333333333</v>
      </c>
      <c r="Q59" s="9">
        <f t="shared" si="14"/>
        <v>0</v>
      </c>
      <c r="R59" s="9">
        <f t="shared" si="15"/>
        <v>4</v>
      </c>
    </row>
    <row r="60" spans="1:18" ht="12.75">
      <c r="A60" s="14">
        <v>32803</v>
      </c>
      <c r="J60" s="9">
        <f t="shared" si="10"/>
        <v>0</v>
      </c>
      <c r="K60" s="9">
        <f t="shared" si="11"/>
        <v>0</v>
      </c>
      <c r="L60" s="9">
        <f t="shared" si="17"/>
        <v>50</v>
      </c>
      <c r="M60" s="9">
        <f t="shared" si="17"/>
        <v>0</v>
      </c>
      <c r="N60" s="5">
        <f t="shared" si="12"/>
        <v>0</v>
      </c>
      <c r="O60" s="11">
        <f t="shared" si="16"/>
        <v>50</v>
      </c>
      <c r="P60" s="5">
        <f t="shared" si="13"/>
        <v>83.33333333333333</v>
      </c>
      <c r="Q60" s="9">
        <f t="shared" si="14"/>
        <v>0</v>
      </c>
      <c r="R60" s="9">
        <f t="shared" si="15"/>
        <v>0</v>
      </c>
    </row>
    <row r="61" spans="1:18" ht="12.75">
      <c r="A61" s="14">
        <v>32804</v>
      </c>
      <c r="J61" s="9">
        <f t="shared" si="10"/>
        <v>0</v>
      </c>
      <c r="K61" s="9">
        <f t="shared" si="11"/>
        <v>0</v>
      </c>
      <c r="L61" s="9">
        <f t="shared" si="17"/>
        <v>50</v>
      </c>
      <c r="M61" s="9">
        <f t="shared" si="17"/>
        <v>0</v>
      </c>
      <c r="N61" s="5">
        <f t="shared" si="12"/>
        <v>0</v>
      </c>
      <c r="O61" s="11">
        <f t="shared" si="16"/>
        <v>50</v>
      </c>
      <c r="P61" s="5">
        <f t="shared" si="13"/>
        <v>83.33333333333333</v>
      </c>
      <c r="Q61" s="9">
        <f t="shared" si="14"/>
        <v>0</v>
      </c>
      <c r="R61" s="9">
        <f t="shared" si="15"/>
        <v>0</v>
      </c>
    </row>
    <row r="62" spans="1:18" ht="12.75">
      <c r="A62" s="14">
        <v>32805</v>
      </c>
      <c r="D62" s="9">
        <v>3</v>
      </c>
      <c r="E62" s="9">
        <v>2</v>
      </c>
      <c r="J62" s="9">
        <f t="shared" si="10"/>
        <v>5</v>
      </c>
      <c r="K62" s="9">
        <f t="shared" si="11"/>
        <v>0</v>
      </c>
      <c r="L62" s="9">
        <f t="shared" si="17"/>
        <v>55</v>
      </c>
      <c r="M62" s="9">
        <f t="shared" si="17"/>
        <v>0</v>
      </c>
      <c r="N62" s="5">
        <f t="shared" si="12"/>
        <v>5</v>
      </c>
      <c r="O62" s="11">
        <f t="shared" si="16"/>
        <v>55</v>
      </c>
      <c r="P62" s="5">
        <f t="shared" si="13"/>
        <v>91.66666666666667</v>
      </c>
      <c r="Q62" s="9">
        <f t="shared" si="14"/>
        <v>0</v>
      </c>
      <c r="R62" s="9">
        <f t="shared" si="15"/>
        <v>5</v>
      </c>
    </row>
    <row r="63" spans="1:18" ht="12.75">
      <c r="A63" s="14">
        <v>32806</v>
      </c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7"/>
        <v>55</v>
      </c>
      <c r="M63" s="9">
        <f t="shared" si="17"/>
        <v>0</v>
      </c>
      <c r="N63" s="5">
        <f t="shared" si="12"/>
        <v>0</v>
      </c>
      <c r="O63" s="11">
        <f t="shared" si="16"/>
        <v>55</v>
      </c>
      <c r="P63" s="5">
        <f t="shared" si="13"/>
        <v>91.66666666666667</v>
      </c>
      <c r="Q63" s="9">
        <f t="shared" si="14"/>
        <v>0</v>
      </c>
      <c r="R63" s="9">
        <f t="shared" si="15"/>
        <v>0</v>
      </c>
    </row>
    <row r="64" spans="1:18" ht="12.75">
      <c r="A64" s="14">
        <v>32807</v>
      </c>
      <c r="J64" s="9">
        <f t="shared" si="10"/>
        <v>0</v>
      </c>
      <c r="K64" s="9">
        <f t="shared" si="11"/>
        <v>0</v>
      </c>
      <c r="L64" s="9">
        <f t="shared" si="17"/>
        <v>55</v>
      </c>
      <c r="M64" s="9">
        <f t="shared" si="17"/>
        <v>0</v>
      </c>
      <c r="N64" s="5">
        <f t="shared" si="12"/>
        <v>0</v>
      </c>
      <c r="O64" s="11">
        <f t="shared" si="16"/>
        <v>55</v>
      </c>
      <c r="P64" s="5">
        <f t="shared" si="13"/>
        <v>91.66666666666667</v>
      </c>
      <c r="Q64" s="9">
        <f t="shared" si="14"/>
        <v>0</v>
      </c>
      <c r="R64" s="9">
        <f t="shared" si="15"/>
        <v>0</v>
      </c>
    </row>
    <row r="65" spans="1:18" ht="12.75">
      <c r="A65" s="14">
        <v>32808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55</v>
      </c>
      <c r="M65" s="9">
        <f t="shared" si="18"/>
        <v>0</v>
      </c>
      <c r="N65" s="5">
        <f t="shared" si="12"/>
        <v>0</v>
      </c>
      <c r="O65" s="11">
        <f t="shared" si="16"/>
        <v>55</v>
      </c>
      <c r="P65" s="5">
        <f t="shared" si="13"/>
        <v>91.66666666666667</v>
      </c>
      <c r="Q65" s="9">
        <f t="shared" si="14"/>
        <v>0</v>
      </c>
      <c r="R65" s="9">
        <f t="shared" si="15"/>
        <v>0</v>
      </c>
    </row>
    <row r="66" spans="1:18" ht="12.75">
      <c r="A66" s="14">
        <v>32809</v>
      </c>
      <c r="D66" s="9">
        <v>2</v>
      </c>
      <c r="E66" s="9">
        <v>1</v>
      </c>
      <c r="G66" s="9"/>
      <c r="H66" s="9"/>
      <c r="I66" s="9"/>
      <c r="J66" s="9">
        <f t="shared" si="10"/>
        <v>3</v>
      </c>
      <c r="K66" s="9">
        <f t="shared" si="11"/>
        <v>0</v>
      </c>
      <c r="L66" s="9">
        <f t="shared" si="18"/>
        <v>58</v>
      </c>
      <c r="M66" s="9">
        <f t="shared" si="18"/>
        <v>0</v>
      </c>
      <c r="N66" s="5">
        <f t="shared" si="12"/>
        <v>3</v>
      </c>
      <c r="O66" s="11">
        <f t="shared" si="16"/>
        <v>58</v>
      </c>
      <c r="P66" s="5">
        <f t="shared" si="13"/>
        <v>96.66666666666667</v>
      </c>
      <c r="Q66" s="9">
        <f t="shared" si="14"/>
        <v>0</v>
      </c>
      <c r="R66" s="9">
        <f t="shared" si="15"/>
        <v>3</v>
      </c>
    </row>
    <row r="67" spans="1:19" ht="12.75">
      <c r="A67" s="14">
        <v>32810</v>
      </c>
      <c r="J67" s="9">
        <f t="shared" si="10"/>
        <v>0</v>
      </c>
      <c r="K67" s="9">
        <f t="shared" si="11"/>
        <v>0</v>
      </c>
      <c r="L67" s="9">
        <f t="shared" si="18"/>
        <v>58</v>
      </c>
      <c r="M67" s="9">
        <f t="shared" si="18"/>
        <v>0</v>
      </c>
      <c r="N67" s="5">
        <f t="shared" si="12"/>
        <v>0</v>
      </c>
      <c r="O67" s="11">
        <f t="shared" si="16"/>
        <v>58</v>
      </c>
      <c r="P67" s="5">
        <f t="shared" si="13"/>
        <v>96.66666666666667</v>
      </c>
      <c r="Q67" s="9">
        <f t="shared" si="14"/>
        <v>0</v>
      </c>
      <c r="R67" s="9">
        <f t="shared" si="15"/>
        <v>0</v>
      </c>
      <c r="S67" s="8" t="s">
        <v>63</v>
      </c>
    </row>
    <row r="68" spans="1:18" ht="12.75">
      <c r="A68" s="14">
        <v>32811</v>
      </c>
      <c r="D68" s="9">
        <v>1</v>
      </c>
      <c r="E68" s="9">
        <v>1</v>
      </c>
      <c r="J68" s="9">
        <f aca="true" t="shared" si="19" ref="J68:J101">-B68-C68+D68+E68</f>
        <v>2</v>
      </c>
      <c r="K68" s="9">
        <f aca="true" t="shared" si="20" ref="K68:K101">-F68-G68+H68+I68</f>
        <v>0</v>
      </c>
      <c r="L68" s="9">
        <f t="shared" si="18"/>
        <v>60</v>
      </c>
      <c r="M68" s="9">
        <f t="shared" si="18"/>
        <v>0</v>
      </c>
      <c r="N68" s="5">
        <f aca="true" t="shared" si="21" ref="N68:N101">(+J68+K68)*($J$103/($J$103+$K$103))</f>
        <v>2</v>
      </c>
      <c r="O68" s="11">
        <f t="shared" si="16"/>
        <v>60</v>
      </c>
      <c r="P68" s="5">
        <f aca="true" t="shared" si="22" ref="P68:P101">O68*100/$N$103</f>
        <v>100</v>
      </c>
      <c r="Q68" s="9">
        <f aca="true" t="shared" si="23" ref="Q68:Q101">+B68+C68+F68+G68</f>
        <v>0</v>
      </c>
      <c r="R68" s="9">
        <f aca="true" t="shared" si="24" ref="R68:R101">D68+E68+H68+I68</f>
        <v>2</v>
      </c>
    </row>
    <row r="69" spans="1:18" ht="12.75">
      <c r="A69" s="14">
        <v>32812</v>
      </c>
      <c r="J69" s="9">
        <f t="shared" si="19"/>
        <v>0</v>
      </c>
      <c r="K69" s="9">
        <f t="shared" si="20"/>
        <v>0</v>
      </c>
      <c r="L69" s="9">
        <f t="shared" si="18"/>
        <v>60</v>
      </c>
      <c r="M69" s="9">
        <f t="shared" si="18"/>
        <v>0</v>
      </c>
      <c r="N69" s="5">
        <f t="shared" si="21"/>
        <v>0</v>
      </c>
      <c r="O69" s="11">
        <f aca="true" t="shared" si="25" ref="O69:O101">O68+N69</f>
        <v>60</v>
      </c>
      <c r="P69" s="5">
        <f t="shared" si="22"/>
        <v>100</v>
      </c>
      <c r="Q69" s="9">
        <f t="shared" si="23"/>
        <v>0</v>
      </c>
      <c r="R69" s="9">
        <f t="shared" si="24"/>
        <v>0</v>
      </c>
    </row>
    <row r="70" spans="1:18" ht="12.75">
      <c r="A70" s="14">
        <v>32813</v>
      </c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18"/>
        <v>60</v>
      </c>
      <c r="M70" s="9">
        <f t="shared" si="18"/>
        <v>0</v>
      </c>
      <c r="N70" s="5">
        <f t="shared" si="21"/>
        <v>0</v>
      </c>
      <c r="O70" s="11">
        <f t="shared" si="25"/>
        <v>60</v>
      </c>
      <c r="P70" s="5">
        <f t="shared" si="22"/>
        <v>100</v>
      </c>
      <c r="Q70" s="9">
        <f t="shared" si="23"/>
        <v>0</v>
      </c>
      <c r="R70" s="9">
        <f t="shared" si="24"/>
        <v>0</v>
      </c>
    </row>
    <row r="71" spans="1:18" ht="12.75">
      <c r="A71" s="14">
        <v>32814</v>
      </c>
      <c r="J71" s="9">
        <f t="shared" si="19"/>
        <v>0</v>
      </c>
      <c r="K71" s="9">
        <f t="shared" si="20"/>
        <v>0</v>
      </c>
      <c r="L71" s="9">
        <f t="shared" si="18"/>
        <v>60</v>
      </c>
      <c r="M71" s="9">
        <f t="shared" si="18"/>
        <v>0</v>
      </c>
      <c r="N71" s="5">
        <f t="shared" si="21"/>
        <v>0</v>
      </c>
      <c r="O71" s="11">
        <f t="shared" si="25"/>
        <v>60</v>
      </c>
      <c r="P71" s="5">
        <f t="shared" si="22"/>
        <v>100</v>
      </c>
      <c r="Q71" s="9">
        <f t="shared" si="23"/>
        <v>0</v>
      </c>
      <c r="R71" s="9">
        <f t="shared" si="24"/>
        <v>0</v>
      </c>
    </row>
    <row r="72" spans="1:18" ht="12.75">
      <c r="A72" s="14">
        <v>32815</v>
      </c>
      <c r="J72" s="9">
        <f t="shared" si="19"/>
        <v>0</v>
      </c>
      <c r="K72" s="9">
        <f t="shared" si="20"/>
        <v>0</v>
      </c>
      <c r="L72" s="9">
        <f t="shared" si="18"/>
        <v>60</v>
      </c>
      <c r="M72" s="9">
        <f t="shared" si="18"/>
        <v>0</v>
      </c>
      <c r="N72" s="5">
        <f t="shared" si="21"/>
        <v>0</v>
      </c>
      <c r="O72" s="11">
        <f t="shared" si="25"/>
        <v>60</v>
      </c>
      <c r="P72" s="5">
        <f t="shared" si="22"/>
        <v>100</v>
      </c>
      <c r="Q72" s="9">
        <f t="shared" si="23"/>
        <v>0</v>
      </c>
      <c r="R72" s="9">
        <f t="shared" si="24"/>
        <v>0</v>
      </c>
    </row>
    <row r="73" spans="1:18" ht="12.75">
      <c r="A73" s="14">
        <v>32816</v>
      </c>
      <c r="I73" s="9"/>
      <c r="J73" s="9">
        <f t="shared" si="19"/>
        <v>0</v>
      </c>
      <c r="K73" s="9">
        <f t="shared" si="20"/>
        <v>0</v>
      </c>
      <c r="L73" s="9">
        <f t="shared" si="18"/>
        <v>60</v>
      </c>
      <c r="M73" s="9">
        <f t="shared" si="18"/>
        <v>0</v>
      </c>
      <c r="N73" s="5">
        <f t="shared" si="21"/>
        <v>0</v>
      </c>
      <c r="O73" s="11">
        <f t="shared" si="25"/>
        <v>60</v>
      </c>
      <c r="P73" s="5">
        <f t="shared" si="22"/>
        <v>100</v>
      </c>
      <c r="Q73" s="9">
        <f t="shared" si="23"/>
        <v>0</v>
      </c>
      <c r="R73" s="9">
        <f t="shared" si="24"/>
        <v>0</v>
      </c>
    </row>
    <row r="74" spans="1:18" ht="12.75">
      <c r="A74" s="14">
        <v>32817</v>
      </c>
      <c r="J74" s="9">
        <f t="shared" si="19"/>
        <v>0</v>
      </c>
      <c r="K74" s="9">
        <f t="shared" si="20"/>
        <v>0</v>
      </c>
      <c r="L74" s="9">
        <f t="shared" si="18"/>
        <v>60</v>
      </c>
      <c r="M74" s="9">
        <f t="shared" si="18"/>
        <v>0</v>
      </c>
      <c r="N74" s="5">
        <f t="shared" si="21"/>
        <v>0</v>
      </c>
      <c r="O74" s="11">
        <f t="shared" si="25"/>
        <v>60</v>
      </c>
      <c r="P74" s="5">
        <f t="shared" si="22"/>
        <v>100</v>
      </c>
      <c r="Q74" s="9">
        <f t="shared" si="23"/>
        <v>0</v>
      </c>
      <c r="R74" s="9">
        <f t="shared" si="24"/>
        <v>0</v>
      </c>
    </row>
    <row r="75" spans="1:18" ht="12.75">
      <c r="A75" s="14">
        <v>32818</v>
      </c>
      <c r="J75" s="9">
        <f t="shared" si="19"/>
        <v>0</v>
      </c>
      <c r="K75" s="9">
        <f t="shared" si="20"/>
        <v>0</v>
      </c>
      <c r="L75" s="9">
        <f t="shared" si="18"/>
        <v>60</v>
      </c>
      <c r="M75" s="9">
        <f t="shared" si="18"/>
        <v>0</v>
      </c>
      <c r="N75" s="5">
        <f t="shared" si="21"/>
        <v>0</v>
      </c>
      <c r="O75" s="11">
        <f t="shared" si="25"/>
        <v>60</v>
      </c>
      <c r="P75" s="5">
        <f t="shared" si="22"/>
        <v>100</v>
      </c>
      <c r="Q75" s="9">
        <f t="shared" si="23"/>
        <v>0</v>
      </c>
      <c r="R75" s="9">
        <f t="shared" si="24"/>
        <v>0</v>
      </c>
    </row>
    <row r="76" spans="1:18" ht="12.75">
      <c r="A76" s="14">
        <v>32819</v>
      </c>
      <c r="J76" s="9">
        <f t="shared" si="19"/>
        <v>0</v>
      </c>
      <c r="K76" s="9">
        <f t="shared" si="20"/>
        <v>0</v>
      </c>
      <c r="L76" s="9">
        <f t="shared" si="18"/>
        <v>60</v>
      </c>
      <c r="M76" s="9">
        <f t="shared" si="18"/>
        <v>0</v>
      </c>
      <c r="N76" s="5">
        <f t="shared" si="21"/>
        <v>0</v>
      </c>
      <c r="O76" s="11">
        <f t="shared" si="25"/>
        <v>60</v>
      </c>
      <c r="P76" s="5">
        <f t="shared" si="22"/>
        <v>100</v>
      </c>
      <c r="Q76" s="9">
        <f t="shared" si="23"/>
        <v>0</v>
      </c>
      <c r="R76" s="9">
        <f t="shared" si="24"/>
        <v>0</v>
      </c>
    </row>
    <row r="77" spans="1:18" ht="12.75">
      <c r="A77" s="14">
        <v>32820</v>
      </c>
      <c r="J77" s="9">
        <f t="shared" si="19"/>
        <v>0</v>
      </c>
      <c r="K77" s="9">
        <f t="shared" si="20"/>
        <v>0</v>
      </c>
      <c r="L77" s="9">
        <f t="shared" si="18"/>
        <v>60</v>
      </c>
      <c r="M77" s="9">
        <f t="shared" si="18"/>
        <v>0</v>
      </c>
      <c r="N77" s="5">
        <f t="shared" si="21"/>
        <v>0</v>
      </c>
      <c r="O77" s="11">
        <f t="shared" si="25"/>
        <v>60</v>
      </c>
      <c r="P77" s="5">
        <f t="shared" si="22"/>
        <v>100</v>
      </c>
      <c r="Q77" s="9">
        <f t="shared" si="23"/>
        <v>0</v>
      </c>
      <c r="R77" s="9">
        <f t="shared" si="24"/>
        <v>0</v>
      </c>
    </row>
    <row r="78" spans="1:18" ht="12.75">
      <c r="A78" s="14">
        <v>32821</v>
      </c>
      <c r="G78" s="9"/>
      <c r="H78" s="9"/>
      <c r="J78" s="9">
        <f t="shared" si="19"/>
        <v>0</v>
      </c>
      <c r="K78" s="9">
        <f t="shared" si="20"/>
        <v>0</v>
      </c>
      <c r="L78" s="9">
        <f t="shared" si="18"/>
        <v>60</v>
      </c>
      <c r="M78" s="9">
        <f t="shared" si="18"/>
        <v>0</v>
      </c>
      <c r="N78" s="5">
        <f t="shared" si="21"/>
        <v>0</v>
      </c>
      <c r="O78" s="11">
        <f t="shared" si="25"/>
        <v>60</v>
      </c>
      <c r="P78" s="5">
        <f t="shared" si="22"/>
        <v>100</v>
      </c>
      <c r="Q78" s="9">
        <f t="shared" si="23"/>
        <v>0</v>
      </c>
      <c r="R78" s="9">
        <f t="shared" si="24"/>
        <v>0</v>
      </c>
    </row>
    <row r="79" spans="1:18" ht="12.75">
      <c r="A79" s="14">
        <v>32822</v>
      </c>
      <c r="J79" s="9">
        <f t="shared" si="19"/>
        <v>0</v>
      </c>
      <c r="K79" s="9">
        <f t="shared" si="20"/>
        <v>0</v>
      </c>
      <c r="L79" s="9">
        <f t="shared" si="18"/>
        <v>60</v>
      </c>
      <c r="M79" s="9">
        <f t="shared" si="18"/>
        <v>0</v>
      </c>
      <c r="N79" s="5">
        <f t="shared" si="21"/>
        <v>0</v>
      </c>
      <c r="O79" s="11">
        <f t="shared" si="25"/>
        <v>60</v>
      </c>
      <c r="P79" s="5">
        <f t="shared" si="22"/>
        <v>100</v>
      </c>
      <c r="Q79" s="9">
        <f t="shared" si="23"/>
        <v>0</v>
      </c>
      <c r="R79" s="9">
        <f t="shared" si="24"/>
        <v>0</v>
      </c>
    </row>
    <row r="80" spans="1:18" ht="12.75">
      <c r="A80" s="14">
        <v>32823</v>
      </c>
      <c r="J80" s="9">
        <f t="shared" si="19"/>
        <v>0</v>
      </c>
      <c r="K80" s="9">
        <f t="shared" si="20"/>
        <v>0</v>
      </c>
      <c r="L80" s="9">
        <f t="shared" si="18"/>
        <v>60</v>
      </c>
      <c r="M80" s="9">
        <f t="shared" si="18"/>
        <v>0</v>
      </c>
      <c r="N80" s="5">
        <f t="shared" si="21"/>
        <v>0</v>
      </c>
      <c r="O80" s="11">
        <f t="shared" si="25"/>
        <v>60</v>
      </c>
      <c r="P80" s="5">
        <f t="shared" si="22"/>
        <v>100</v>
      </c>
      <c r="Q80" s="9">
        <f t="shared" si="23"/>
        <v>0</v>
      </c>
      <c r="R80" s="9">
        <f t="shared" si="24"/>
        <v>0</v>
      </c>
    </row>
    <row r="81" spans="1:19" ht="12.75">
      <c r="A81" s="14">
        <v>32824</v>
      </c>
      <c r="J81" s="9">
        <f t="shared" si="19"/>
        <v>0</v>
      </c>
      <c r="K81" s="9">
        <f t="shared" si="20"/>
        <v>0</v>
      </c>
      <c r="L81" s="9">
        <f t="shared" si="18"/>
        <v>60</v>
      </c>
      <c r="M81" s="9">
        <f t="shared" si="18"/>
        <v>0</v>
      </c>
      <c r="N81" s="5">
        <f t="shared" si="21"/>
        <v>0</v>
      </c>
      <c r="O81" s="11">
        <f t="shared" si="25"/>
        <v>60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64</v>
      </c>
    </row>
    <row r="82" spans="1:18" ht="12.75">
      <c r="A82" s="14">
        <v>32825</v>
      </c>
      <c r="J82" s="9">
        <f t="shared" si="19"/>
        <v>0</v>
      </c>
      <c r="K82" s="9">
        <f t="shared" si="20"/>
        <v>0</v>
      </c>
      <c r="L82" s="9">
        <f t="shared" si="18"/>
        <v>60</v>
      </c>
      <c r="M82" s="9">
        <f t="shared" si="18"/>
        <v>0</v>
      </c>
      <c r="N82" s="5">
        <f t="shared" si="21"/>
        <v>0</v>
      </c>
      <c r="O82" s="11">
        <f t="shared" si="25"/>
        <v>60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2.75">
      <c r="A83" s="14">
        <v>32826</v>
      </c>
      <c r="J83" s="9">
        <f t="shared" si="19"/>
        <v>0</v>
      </c>
      <c r="K83" s="9">
        <f t="shared" si="20"/>
        <v>0</v>
      </c>
      <c r="L83" s="9">
        <f t="shared" si="18"/>
        <v>60</v>
      </c>
      <c r="M83" s="9">
        <f t="shared" si="18"/>
        <v>0</v>
      </c>
      <c r="N83" s="5">
        <f t="shared" si="21"/>
        <v>0</v>
      </c>
      <c r="O83" s="11">
        <f t="shared" si="25"/>
        <v>60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2.75">
      <c r="A84" s="14">
        <v>32827</v>
      </c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18"/>
        <v>60</v>
      </c>
      <c r="M84" s="9">
        <f t="shared" si="18"/>
        <v>0</v>
      </c>
      <c r="N84" s="5">
        <f t="shared" si="21"/>
        <v>0</v>
      </c>
      <c r="O84" s="11">
        <f t="shared" si="25"/>
        <v>60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2.75">
      <c r="A85" s="14">
        <v>32828</v>
      </c>
      <c r="J85" s="9">
        <f t="shared" si="19"/>
        <v>0</v>
      </c>
      <c r="K85" s="9">
        <f t="shared" si="20"/>
        <v>0</v>
      </c>
      <c r="L85" s="9">
        <f aca="true" t="shared" si="26" ref="L85:M101">L84+J85</f>
        <v>60</v>
      </c>
      <c r="M85" s="9">
        <f t="shared" si="26"/>
        <v>0</v>
      </c>
      <c r="N85" s="5">
        <f t="shared" si="21"/>
        <v>0</v>
      </c>
      <c r="O85" s="11">
        <f t="shared" si="25"/>
        <v>60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2.75">
      <c r="A86" s="14">
        <v>32829</v>
      </c>
      <c r="J86" s="9">
        <f t="shared" si="19"/>
        <v>0</v>
      </c>
      <c r="K86" s="9">
        <f t="shared" si="20"/>
        <v>0</v>
      </c>
      <c r="L86" s="9">
        <f t="shared" si="26"/>
        <v>60</v>
      </c>
      <c r="M86" s="9">
        <f t="shared" si="26"/>
        <v>0</v>
      </c>
      <c r="N86" s="5">
        <f t="shared" si="21"/>
        <v>0</v>
      </c>
      <c r="O86" s="11">
        <f t="shared" si="25"/>
        <v>60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2.75">
      <c r="A87" s="14">
        <v>32830</v>
      </c>
      <c r="F87" s="9"/>
      <c r="G87" s="9"/>
      <c r="H87" s="9"/>
      <c r="I87" s="9"/>
      <c r="J87" s="9">
        <f t="shared" si="19"/>
        <v>0</v>
      </c>
      <c r="K87" s="9">
        <f t="shared" si="20"/>
        <v>0</v>
      </c>
      <c r="L87" s="9">
        <f t="shared" si="26"/>
        <v>60</v>
      </c>
      <c r="M87" s="9">
        <f t="shared" si="26"/>
        <v>0</v>
      </c>
      <c r="N87" s="5">
        <f t="shared" si="21"/>
        <v>0</v>
      </c>
      <c r="O87" s="11">
        <f t="shared" si="25"/>
        <v>60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2.75">
      <c r="A88" s="14">
        <v>32831</v>
      </c>
      <c r="J88" s="9">
        <f t="shared" si="19"/>
        <v>0</v>
      </c>
      <c r="K88" s="9">
        <f t="shared" si="20"/>
        <v>0</v>
      </c>
      <c r="L88" s="9">
        <f t="shared" si="26"/>
        <v>60</v>
      </c>
      <c r="M88" s="9">
        <f t="shared" si="26"/>
        <v>0</v>
      </c>
      <c r="N88" s="5">
        <f t="shared" si="21"/>
        <v>0</v>
      </c>
      <c r="O88" s="11">
        <f t="shared" si="25"/>
        <v>60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2.75">
      <c r="A89" s="14">
        <v>32832</v>
      </c>
      <c r="J89" s="9">
        <f t="shared" si="19"/>
        <v>0</v>
      </c>
      <c r="K89" s="9">
        <f t="shared" si="20"/>
        <v>0</v>
      </c>
      <c r="L89" s="9">
        <f t="shared" si="26"/>
        <v>60</v>
      </c>
      <c r="M89" s="9">
        <f t="shared" si="26"/>
        <v>0</v>
      </c>
      <c r="N89" s="5">
        <f t="shared" si="21"/>
        <v>0</v>
      </c>
      <c r="O89" s="11">
        <f t="shared" si="25"/>
        <v>60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2.75">
      <c r="A90" s="14">
        <v>32833</v>
      </c>
      <c r="J90" s="9">
        <f t="shared" si="19"/>
        <v>0</v>
      </c>
      <c r="K90" s="9">
        <f t="shared" si="20"/>
        <v>0</v>
      </c>
      <c r="L90" s="9">
        <f t="shared" si="26"/>
        <v>60</v>
      </c>
      <c r="M90" s="9">
        <f t="shared" si="26"/>
        <v>0</v>
      </c>
      <c r="N90" s="5">
        <f t="shared" si="21"/>
        <v>0</v>
      </c>
      <c r="O90" s="11">
        <f t="shared" si="25"/>
        <v>60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2.75">
      <c r="A91" s="14">
        <v>32834</v>
      </c>
      <c r="J91" s="9">
        <f t="shared" si="19"/>
        <v>0</v>
      </c>
      <c r="K91" s="9">
        <f t="shared" si="20"/>
        <v>0</v>
      </c>
      <c r="L91" s="9">
        <f t="shared" si="26"/>
        <v>60</v>
      </c>
      <c r="M91" s="9">
        <f t="shared" si="26"/>
        <v>0</v>
      </c>
      <c r="N91" s="5">
        <f t="shared" si="21"/>
        <v>0</v>
      </c>
      <c r="O91" s="11">
        <f t="shared" si="25"/>
        <v>60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2.75">
      <c r="A92" s="14">
        <v>32835</v>
      </c>
      <c r="J92" s="9">
        <f t="shared" si="19"/>
        <v>0</v>
      </c>
      <c r="K92" s="9">
        <f t="shared" si="20"/>
        <v>0</v>
      </c>
      <c r="L92" s="9">
        <f t="shared" si="26"/>
        <v>60</v>
      </c>
      <c r="M92" s="9">
        <f t="shared" si="26"/>
        <v>0</v>
      </c>
      <c r="N92" s="5">
        <f t="shared" si="21"/>
        <v>0</v>
      </c>
      <c r="O92" s="11">
        <f t="shared" si="25"/>
        <v>60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2.75">
      <c r="A93" s="14">
        <v>32836</v>
      </c>
      <c r="J93" s="9">
        <f t="shared" si="19"/>
        <v>0</v>
      </c>
      <c r="K93" s="9">
        <f t="shared" si="20"/>
        <v>0</v>
      </c>
      <c r="L93" s="9">
        <f t="shared" si="26"/>
        <v>60</v>
      </c>
      <c r="M93" s="9">
        <f t="shared" si="26"/>
        <v>0</v>
      </c>
      <c r="N93" s="5">
        <f t="shared" si="21"/>
        <v>0</v>
      </c>
      <c r="O93" s="11">
        <f t="shared" si="25"/>
        <v>60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2.75">
      <c r="A94" s="14">
        <v>32837</v>
      </c>
      <c r="H94" s="9"/>
      <c r="I94" s="9"/>
      <c r="J94" s="9">
        <f t="shared" si="19"/>
        <v>0</v>
      </c>
      <c r="K94" s="9">
        <f t="shared" si="20"/>
        <v>0</v>
      </c>
      <c r="L94" s="9">
        <f t="shared" si="26"/>
        <v>60</v>
      </c>
      <c r="M94" s="9">
        <f t="shared" si="26"/>
        <v>0</v>
      </c>
      <c r="N94" s="5">
        <f t="shared" si="21"/>
        <v>0</v>
      </c>
      <c r="O94" s="11">
        <f t="shared" si="25"/>
        <v>60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2.75">
      <c r="A95" s="14">
        <v>32838</v>
      </c>
      <c r="J95" s="9">
        <f t="shared" si="19"/>
        <v>0</v>
      </c>
      <c r="K95" s="9">
        <f t="shared" si="20"/>
        <v>0</v>
      </c>
      <c r="L95" s="9">
        <f t="shared" si="26"/>
        <v>60</v>
      </c>
      <c r="M95" s="9">
        <f t="shared" si="26"/>
        <v>0</v>
      </c>
      <c r="N95" s="5">
        <f t="shared" si="21"/>
        <v>0</v>
      </c>
      <c r="O95" s="11">
        <f t="shared" si="25"/>
        <v>60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65</v>
      </c>
    </row>
    <row r="96" spans="1:18" ht="12.75">
      <c r="A96" s="14">
        <v>32839</v>
      </c>
      <c r="J96" s="9">
        <f t="shared" si="19"/>
        <v>0</v>
      </c>
      <c r="K96" s="9">
        <f t="shared" si="20"/>
        <v>0</v>
      </c>
      <c r="L96" s="9">
        <f t="shared" si="26"/>
        <v>60</v>
      </c>
      <c r="M96" s="9">
        <f t="shared" si="26"/>
        <v>0</v>
      </c>
      <c r="N96" s="5">
        <f t="shared" si="21"/>
        <v>0</v>
      </c>
      <c r="O96" s="11">
        <f t="shared" si="25"/>
        <v>60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2.75">
      <c r="A97" s="14">
        <v>32840</v>
      </c>
      <c r="J97" s="9">
        <f t="shared" si="19"/>
        <v>0</v>
      </c>
      <c r="K97" s="9">
        <f t="shared" si="20"/>
        <v>0</v>
      </c>
      <c r="L97" s="9">
        <f t="shared" si="26"/>
        <v>60</v>
      </c>
      <c r="M97" s="9">
        <f t="shared" si="26"/>
        <v>0</v>
      </c>
      <c r="N97" s="5">
        <f t="shared" si="21"/>
        <v>0</v>
      </c>
      <c r="O97" s="11">
        <f t="shared" si="25"/>
        <v>60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2.75">
      <c r="A98" s="14">
        <v>32841</v>
      </c>
      <c r="J98" s="9">
        <f t="shared" si="19"/>
        <v>0</v>
      </c>
      <c r="K98" s="9">
        <f t="shared" si="20"/>
        <v>0</v>
      </c>
      <c r="L98" s="9">
        <f t="shared" si="26"/>
        <v>60</v>
      </c>
      <c r="M98" s="9">
        <f t="shared" si="26"/>
        <v>0</v>
      </c>
      <c r="N98" s="5">
        <f t="shared" si="21"/>
        <v>0</v>
      </c>
      <c r="O98" s="11">
        <f t="shared" si="25"/>
        <v>60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14">
        <v>32842</v>
      </c>
      <c r="J99" s="9">
        <f t="shared" si="19"/>
        <v>0</v>
      </c>
      <c r="K99" s="9">
        <f t="shared" si="20"/>
        <v>0</v>
      </c>
      <c r="L99" s="9">
        <f t="shared" si="26"/>
        <v>60</v>
      </c>
      <c r="M99" s="9">
        <f t="shared" si="26"/>
        <v>0</v>
      </c>
      <c r="N99" s="5">
        <f t="shared" si="21"/>
        <v>0</v>
      </c>
      <c r="O99" s="11">
        <f t="shared" si="25"/>
        <v>60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14">
        <v>32843</v>
      </c>
      <c r="J100" s="9">
        <f t="shared" si="19"/>
        <v>0</v>
      </c>
      <c r="K100" s="9">
        <f t="shared" si="20"/>
        <v>0</v>
      </c>
      <c r="L100" s="9">
        <f t="shared" si="26"/>
        <v>60</v>
      </c>
      <c r="M100" s="9">
        <f t="shared" si="26"/>
        <v>0</v>
      </c>
      <c r="N100" s="5">
        <f t="shared" si="21"/>
        <v>0</v>
      </c>
      <c r="O100" s="11">
        <f t="shared" si="25"/>
        <v>60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2.75">
      <c r="A101" s="14">
        <v>32844</v>
      </c>
      <c r="G101" s="9"/>
      <c r="H101" s="9"/>
      <c r="I101" s="9"/>
      <c r="J101" s="9">
        <f t="shared" si="19"/>
        <v>0</v>
      </c>
      <c r="K101" s="9">
        <f t="shared" si="20"/>
        <v>0</v>
      </c>
      <c r="L101" s="9">
        <f t="shared" si="26"/>
        <v>60</v>
      </c>
      <c r="M101" s="9">
        <f t="shared" si="26"/>
        <v>0</v>
      </c>
      <c r="N101" s="5">
        <f t="shared" si="21"/>
        <v>0</v>
      </c>
      <c r="O101" s="11">
        <f t="shared" si="25"/>
        <v>60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0</v>
      </c>
      <c r="C103" s="9">
        <f t="shared" si="27"/>
        <v>4</v>
      </c>
      <c r="D103" s="9">
        <f t="shared" si="27"/>
        <v>25</v>
      </c>
      <c r="E103" s="9">
        <f t="shared" si="27"/>
        <v>39</v>
      </c>
      <c r="F103" s="9">
        <f t="shared" si="27"/>
        <v>0</v>
      </c>
      <c r="G103" s="9">
        <f t="shared" si="27"/>
        <v>0</v>
      </c>
      <c r="H103" s="9">
        <f t="shared" si="27"/>
        <v>0</v>
      </c>
      <c r="I103" s="9">
        <f t="shared" si="27"/>
        <v>0</v>
      </c>
      <c r="J103" s="9">
        <f t="shared" si="27"/>
        <v>60</v>
      </c>
      <c r="K103" s="9">
        <f t="shared" si="27"/>
        <v>0</v>
      </c>
      <c r="N103" s="5">
        <f>SUM(N4:N101)</f>
        <v>60</v>
      </c>
      <c r="Q103" s="11">
        <f>SUM(Q4:Q101)</f>
        <v>4</v>
      </c>
      <c r="R103" s="11">
        <f>SUM(R4:R101)</f>
        <v>64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zoomScale="75" zoomScaleNormal="75" workbookViewId="0" topLeftCell="AA1">
      <selection activeCell="AJ29" sqref="AJ29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73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1989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817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687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4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0.43085880640465796</v>
      </c>
      <c r="AA4" s="5">
        <f aca="true" t="shared" si="6" ref="AA4:AA17">Z4*100/$Z$18</f>
        <v>0.1455604075691412</v>
      </c>
      <c r="AB4" s="11">
        <f>SUM(Q4:Q10)+SUM(R4:R10)</f>
        <v>3</v>
      </c>
      <c r="AC4" s="11">
        <f>100*SUM(R4:R10)/AB4</f>
        <v>66.66666666666667</v>
      </c>
    </row>
    <row r="5" spans="1:29" ht="15">
      <c r="A5" s="14">
        <v>32748</v>
      </c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752</v>
      </c>
      <c r="W5"/>
      <c r="X5"/>
      <c r="Y5" s="1" t="s">
        <v>39</v>
      </c>
      <c r="Z5" s="11">
        <f>SUM(N11:N17)</f>
        <v>0.8617176128093159</v>
      </c>
      <c r="AA5" s="5">
        <f t="shared" si="6"/>
        <v>0.2911208151382824</v>
      </c>
      <c r="AB5" s="11">
        <f>SUM(Q11:Q17)+SUM(R11:R17)</f>
        <v>4</v>
      </c>
      <c r="AC5" s="11">
        <f>100*SUM(R11:R17)/AB5</f>
        <v>75</v>
      </c>
    </row>
    <row r="6" spans="1:29" ht="15">
      <c r="A6" s="14">
        <v>32749</v>
      </c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65</v>
      </c>
      <c r="W6"/>
      <c r="X6" s="1" t="s">
        <v>41</v>
      </c>
      <c r="Z6" s="11">
        <f>SUM(N18:N24)</f>
        <v>7.755458515283844</v>
      </c>
      <c r="AA6" s="5">
        <f t="shared" si="6"/>
        <v>2.6200873362445423</v>
      </c>
      <c r="AB6" s="11">
        <f>SUM(Q18:Q24)+SUM(R18:R24)</f>
        <v>24</v>
      </c>
      <c r="AC6" s="11">
        <f>100*SUM(R18:R24)/AB6</f>
        <v>87.5</v>
      </c>
    </row>
    <row r="7" spans="1:29" ht="15">
      <c r="A7" s="14">
        <v>32750</v>
      </c>
      <c r="C7" s="9">
        <v>1</v>
      </c>
      <c r="E7" s="9">
        <v>1</v>
      </c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>
        <f t="shared" si="2"/>
        <v>0</v>
      </c>
      <c r="O7" s="11">
        <f t="shared" si="8"/>
        <v>0</v>
      </c>
      <c r="P7" s="5">
        <f t="shared" si="3"/>
        <v>0</v>
      </c>
      <c r="Q7" s="9">
        <f t="shared" si="4"/>
        <v>1</v>
      </c>
      <c r="R7" s="9">
        <f t="shared" si="5"/>
        <v>1</v>
      </c>
      <c r="T7" s="8" t="s">
        <v>42</v>
      </c>
      <c r="V7" s="5">
        <f>V5*100/(V5+V6)</f>
        <v>92.04406364749082</v>
      </c>
      <c r="W7"/>
      <c r="Y7" s="1" t="s">
        <v>43</v>
      </c>
      <c r="Z7" s="11">
        <f>SUM(N25:N31)</f>
        <v>31.021834061135372</v>
      </c>
      <c r="AA7" s="5">
        <f t="shared" si="6"/>
        <v>10.480349344978167</v>
      </c>
      <c r="AB7" s="11">
        <f>SUM(Q25:Q31)+SUM(R25:R31)</f>
        <v>86</v>
      </c>
      <c r="AC7" s="11">
        <f>100*SUM(R25:R31)/AB7</f>
        <v>91.86046511627907</v>
      </c>
    </row>
    <row r="8" spans="1:29" ht="15">
      <c r="A8" s="14">
        <v>32751</v>
      </c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>
        <f t="shared" si="2"/>
        <v>0</v>
      </c>
      <c r="O8" s="11">
        <f t="shared" si="8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44</v>
      </c>
      <c r="Z8" s="11">
        <f>SUM(N32:N38)</f>
        <v>47.825327510917035</v>
      </c>
      <c r="AA8" s="5">
        <f t="shared" si="6"/>
        <v>16.157205240174672</v>
      </c>
      <c r="AB8" s="11">
        <f>SUM(Q32:Q38)+SUM(R32:R38)</f>
        <v>145</v>
      </c>
      <c r="AC8" s="11">
        <f>100*SUM(R32:R38)/AB8</f>
        <v>88.27586206896552</v>
      </c>
    </row>
    <row r="9" spans="1:29" ht="15">
      <c r="A9" s="14">
        <v>32752</v>
      </c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>
        <f t="shared" si="2"/>
        <v>0</v>
      </c>
      <c r="O9" s="11">
        <f t="shared" si="8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71.95342066957788</v>
      </c>
      <c r="AA9" s="5">
        <f t="shared" si="6"/>
        <v>24.30858806404658</v>
      </c>
      <c r="AB9" s="11">
        <f>SUM(Q39:Q45)+SUM(R39:R45)</f>
        <v>211</v>
      </c>
      <c r="AC9" s="11">
        <f>100*SUM(R39:R45)/AB9</f>
        <v>89.57345971563981</v>
      </c>
    </row>
    <row r="10" spans="1:29" ht="15">
      <c r="A10" s="14">
        <v>32753</v>
      </c>
      <c r="E10" s="9">
        <v>1</v>
      </c>
      <c r="J10" s="9">
        <f t="shared" si="0"/>
        <v>1</v>
      </c>
      <c r="K10" s="9">
        <f t="shared" si="1"/>
        <v>0</v>
      </c>
      <c r="L10" s="9">
        <f t="shared" si="7"/>
        <v>1</v>
      </c>
      <c r="M10" s="9">
        <f t="shared" si="7"/>
        <v>0</v>
      </c>
      <c r="N10" s="5">
        <f t="shared" si="2"/>
        <v>0.43085880640465796</v>
      </c>
      <c r="O10" s="11">
        <f t="shared" si="8"/>
        <v>0.43085880640465796</v>
      </c>
      <c r="P10" s="5">
        <f t="shared" si="3"/>
        <v>0.14556040756914113</v>
      </c>
      <c r="Q10" s="9">
        <f t="shared" si="4"/>
        <v>0</v>
      </c>
      <c r="R10" s="9">
        <f t="shared" si="5"/>
        <v>1</v>
      </c>
      <c r="U10" s="8" t="s">
        <v>4</v>
      </c>
      <c r="V10" s="5">
        <f>100*(+E103/(E103+D103))</f>
        <v>47.97507788161994</v>
      </c>
      <c r="W10"/>
      <c r="X10" s="8" t="s">
        <v>47</v>
      </c>
      <c r="Z10" s="11">
        <f>SUM(N46:N52)</f>
        <v>27.144104803493452</v>
      </c>
      <c r="AA10" s="5">
        <f t="shared" si="6"/>
        <v>9.170305676855895</v>
      </c>
      <c r="AB10" s="11">
        <f>SUM(Q46:Q52)+SUM(R46:R52)</f>
        <v>69</v>
      </c>
      <c r="AC10" s="11">
        <f>100*SUM(R46:R52)/AB10</f>
        <v>95.65217391304348</v>
      </c>
    </row>
    <row r="11" spans="1:29" ht="15">
      <c r="A11" s="14">
        <v>32754</v>
      </c>
      <c r="J11" s="9">
        <f t="shared" si="0"/>
        <v>0</v>
      </c>
      <c r="K11" s="9">
        <f t="shared" si="1"/>
        <v>0</v>
      </c>
      <c r="L11" s="9">
        <f t="shared" si="7"/>
        <v>1</v>
      </c>
      <c r="M11" s="9">
        <f t="shared" si="7"/>
        <v>0</v>
      </c>
      <c r="N11" s="5">
        <f t="shared" si="2"/>
        <v>0</v>
      </c>
      <c r="O11" s="11">
        <f t="shared" si="8"/>
        <v>0.43085880640465796</v>
      </c>
      <c r="P11" s="5">
        <f t="shared" si="3"/>
        <v>0.14556040756914113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35.96287703016242</v>
      </c>
      <c r="W11"/>
      <c r="Y11" s="8" t="s">
        <v>49</v>
      </c>
      <c r="Z11" s="11">
        <f>SUM(N53:N59)</f>
        <v>78.41630276564776</v>
      </c>
      <c r="AA11" s="5">
        <f t="shared" si="6"/>
        <v>26.491994177583702</v>
      </c>
      <c r="AB11" s="11">
        <f>SUM(Q53:Q59)+SUM(R53:R59)</f>
        <v>190</v>
      </c>
      <c r="AC11" s="11">
        <f>100*SUM(R53:R59)/AB11</f>
        <v>97.89473684210526</v>
      </c>
    </row>
    <row r="12" spans="1:29" ht="15">
      <c r="A12" s="14">
        <v>32755</v>
      </c>
      <c r="D12" s="9">
        <v>1</v>
      </c>
      <c r="J12" s="9">
        <f t="shared" si="0"/>
        <v>1</v>
      </c>
      <c r="K12" s="9">
        <f t="shared" si="1"/>
        <v>0</v>
      </c>
      <c r="L12" s="9">
        <f t="shared" si="7"/>
        <v>2</v>
      </c>
      <c r="M12" s="9">
        <f t="shared" si="7"/>
        <v>0</v>
      </c>
      <c r="N12" s="5">
        <f t="shared" si="2"/>
        <v>0.43085880640465796</v>
      </c>
      <c r="O12" s="11">
        <f t="shared" si="8"/>
        <v>0.8617176128093159</v>
      </c>
      <c r="P12" s="5">
        <f t="shared" si="3"/>
        <v>0.29112081513828225</v>
      </c>
      <c r="Q12" s="9">
        <f t="shared" si="4"/>
        <v>0</v>
      </c>
      <c r="R12" s="9">
        <f t="shared" si="5"/>
        <v>1</v>
      </c>
      <c r="U12" s="8" t="s">
        <v>50</v>
      </c>
      <c r="V12" s="5">
        <f>100*((E103+I103)/(E103+D103+I103+H103))</f>
        <v>41.090425531914896</v>
      </c>
      <c r="W12"/>
      <c r="X12" s="8" t="s">
        <v>51</v>
      </c>
      <c r="Z12" s="11">
        <f>SUM(N60:N66)</f>
        <v>3.0160116448326058</v>
      </c>
      <c r="AA12" s="5">
        <f t="shared" si="6"/>
        <v>1.0189228529839884</v>
      </c>
      <c r="AB12" s="11">
        <f>SUM(Q60:Q66)+SUM(R60:R66)</f>
        <v>7</v>
      </c>
      <c r="AC12" s="11">
        <f>100*SUM(R60:R66)/AB12</f>
        <v>100</v>
      </c>
    </row>
    <row r="13" spans="1:29" ht="15">
      <c r="A13" s="14">
        <v>32756</v>
      </c>
      <c r="B13" s="9">
        <v>1</v>
      </c>
      <c r="J13" s="9">
        <f t="shared" si="0"/>
        <v>-1</v>
      </c>
      <c r="K13" s="9">
        <f t="shared" si="1"/>
        <v>0</v>
      </c>
      <c r="L13" s="9">
        <f t="shared" si="7"/>
        <v>1</v>
      </c>
      <c r="M13" s="9">
        <f t="shared" si="7"/>
        <v>0</v>
      </c>
      <c r="N13" s="5">
        <f t="shared" si="2"/>
        <v>-0.43085880640465796</v>
      </c>
      <c r="O13" s="11">
        <f t="shared" si="8"/>
        <v>0.43085880640465796</v>
      </c>
      <c r="P13" s="5">
        <f t="shared" si="3"/>
        <v>0.14556040756914113</v>
      </c>
      <c r="Q13" s="9">
        <f t="shared" si="4"/>
        <v>1</v>
      </c>
      <c r="R13" s="9">
        <f t="shared" si="5"/>
        <v>0</v>
      </c>
      <c r="W13"/>
      <c r="Y13" s="8" t="s">
        <v>52</v>
      </c>
      <c r="Z13" s="11">
        <f>SUM(N67:N73)</f>
        <v>6.46288209606987</v>
      </c>
      <c r="AA13" s="5">
        <f t="shared" si="6"/>
        <v>2.1834061135371186</v>
      </c>
      <c r="AB13" s="11">
        <f>SUM(Q67:Q73)+SUM(R67:R73)</f>
        <v>23</v>
      </c>
      <c r="AC13" s="11">
        <f>100*SUM(R67:R73)/AB13</f>
        <v>82.6086956521739</v>
      </c>
    </row>
    <row r="14" spans="1:29" ht="15">
      <c r="A14" s="14">
        <v>32757</v>
      </c>
      <c r="D14" s="9">
        <v>1</v>
      </c>
      <c r="J14" s="9">
        <f t="shared" si="0"/>
        <v>1</v>
      </c>
      <c r="K14" s="9">
        <f t="shared" si="1"/>
        <v>0</v>
      </c>
      <c r="L14" s="9">
        <f t="shared" si="7"/>
        <v>2</v>
      </c>
      <c r="M14" s="9">
        <f t="shared" si="7"/>
        <v>0</v>
      </c>
      <c r="N14" s="5">
        <f t="shared" si="2"/>
        <v>0.43085880640465796</v>
      </c>
      <c r="O14" s="11">
        <f t="shared" si="8"/>
        <v>0.8617176128093159</v>
      </c>
      <c r="P14" s="5">
        <f t="shared" si="3"/>
        <v>0.29112081513828225</v>
      </c>
      <c r="Q14" s="9">
        <f t="shared" si="4"/>
        <v>0</v>
      </c>
      <c r="R14" s="9">
        <f t="shared" si="5"/>
        <v>1</v>
      </c>
      <c r="T14" s="8"/>
      <c r="W14"/>
      <c r="X14" s="8" t="s">
        <v>53</v>
      </c>
      <c r="Z14" s="11">
        <f>SUM(N74:N80)</f>
        <v>11.633187772925766</v>
      </c>
      <c r="AA14" s="5">
        <f t="shared" si="6"/>
        <v>3.930131004366813</v>
      </c>
      <c r="AB14" s="11">
        <f>SUM(Q74:Q80)+SUM(R74:R80)</f>
        <v>29</v>
      </c>
      <c r="AC14" s="11">
        <f>100*SUM(R74:R80)/AB14</f>
        <v>96.55172413793103</v>
      </c>
    </row>
    <row r="15" spans="1:29" ht="15">
      <c r="A15" s="14">
        <v>32758</v>
      </c>
      <c r="J15" s="9">
        <f t="shared" si="0"/>
        <v>0</v>
      </c>
      <c r="K15" s="9">
        <f t="shared" si="1"/>
        <v>0</v>
      </c>
      <c r="L15" s="9">
        <f t="shared" si="7"/>
        <v>2</v>
      </c>
      <c r="M15" s="9">
        <f t="shared" si="7"/>
        <v>0</v>
      </c>
      <c r="N15" s="5">
        <f t="shared" si="2"/>
        <v>0</v>
      </c>
      <c r="O15" s="11">
        <f t="shared" si="8"/>
        <v>0.8617176128093159</v>
      </c>
      <c r="P15" s="5">
        <f t="shared" si="3"/>
        <v>0.29112081513828225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5.170305676855896</v>
      </c>
      <c r="AA15" s="5">
        <f t="shared" si="6"/>
        <v>1.7467248908296944</v>
      </c>
      <c r="AB15" s="11">
        <f>SUM(Q81:Q87)+SUM(R81:R87)</f>
        <v>12</v>
      </c>
      <c r="AC15" s="11">
        <f>100*SUM(R81:R87)/AB15</f>
        <v>100</v>
      </c>
    </row>
    <row r="16" spans="1:29" ht="12.75">
      <c r="A16" s="14">
        <v>32759</v>
      </c>
      <c r="J16" s="9">
        <f t="shared" si="0"/>
        <v>0</v>
      </c>
      <c r="K16" s="9">
        <f t="shared" si="1"/>
        <v>0</v>
      </c>
      <c r="L16" s="9">
        <f t="shared" si="7"/>
        <v>2</v>
      </c>
      <c r="M16" s="9">
        <f t="shared" si="7"/>
        <v>0</v>
      </c>
      <c r="N16" s="5">
        <f t="shared" si="2"/>
        <v>0</v>
      </c>
      <c r="O16" s="11">
        <f t="shared" si="8"/>
        <v>0.8617176128093159</v>
      </c>
      <c r="P16" s="5">
        <f t="shared" si="3"/>
        <v>0.29112081513828225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3.0160116448326058</v>
      </c>
      <c r="AA16" s="5">
        <f t="shared" si="6"/>
        <v>1.0189228529839884</v>
      </c>
      <c r="AB16" s="11">
        <f>SUM(Q88:Q94)+SUM(R88:R94)</f>
        <v>9</v>
      </c>
      <c r="AC16" s="11">
        <f>100*SUM(R88:R94)/AB16</f>
        <v>88.88888888888889</v>
      </c>
    </row>
    <row r="17" spans="1:29" ht="15">
      <c r="A17" s="14">
        <v>32760</v>
      </c>
      <c r="D17" s="9">
        <v>1</v>
      </c>
      <c r="J17" s="9">
        <f t="shared" si="0"/>
        <v>1</v>
      </c>
      <c r="K17" s="9">
        <f t="shared" si="1"/>
        <v>0</v>
      </c>
      <c r="L17" s="9">
        <f t="shared" si="7"/>
        <v>3</v>
      </c>
      <c r="M17" s="9">
        <f t="shared" si="7"/>
        <v>0</v>
      </c>
      <c r="N17" s="5">
        <f t="shared" si="2"/>
        <v>0.43085880640465796</v>
      </c>
      <c r="O17" s="11">
        <f t="shared" si="8"/>
        <v>1.292576419213974</v>
      </c>
      <c r="P17" s="5">
        <f t="shared" si="3"/>
        <v>0.4366812227074233</v>
      </c>
      <c r="Q17" s="9">
        <f t="shared" si="4"/>
        <v>0</v>
      </c>
      <c r="R17" s="9">
        <f t="shared" si="5"/>
        <v>1</v>
      </c>
      <c r="T17" s="8"/>
      <c r="X17"/>
      <c r="Y17" s="8" t="s">
        <v>56</v>
      </c>
      <c r="Z17" s="11">
        <f>SUM(N95:N101)</f>
        <v>1.292576419213974</v>
      </c>
      <c r="AA17" s="5">
        <f t="shared" si="6"/>
        <v>0.4366812227074236</v>
      </c>
      <c r="AB17" s="11">
        <f>SUM(Q95:Q101)+SUM(R95:R101)</f>
        <v>5</v>
      </c>
      <c r="AC17" s="11">
        <f>100*SUM(R95:R101)/AB17</f>
        <v>80</v>
      </c>
    </row>
    <row r="18" spans="1:27" ht="12.75">
      <c r="A18" s="14">
        <v>32761</v>
      </c>
      <c r="J18" s="9">
        <f t="shared" si="0"/>
        <v>0</v>
      </c>
      <c r="K18" s="9">
        <f t="shared" si="1"/>
        <v>0</v>
      </c>
      <c r="L18" s="9">
        <f t="shared" si="7"/>
        <v>3</v>
      </c>
      <c r="M18" s="9">
        <f t="shared" si="7"/>
        <v>0</v>
      </c>
      <c r="N18" s="5">
        <f t="shared" si="2"/>
        <v>0</v>
      </c>
      <c r="O18" s="11">
        <f t="shared" si="8"/>
        <v>1.292576419213974</v>
      </c>
      <c r="P18" s="5">
        <f t="shared" si="3"/>
        <v>0.4366812227074233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296</v>
      </c>
      <c r="AA18" s="9">
        <f>SUM(AA4:AA17)</f>
        <v>100.00000000000001</v>
      </c>
    </row>
    <row r="19" spans="1:29" ht="15">
      <c r="A19" s="14">
        <v>32762</v>
      </c>
      <c r="H19" s="9">
        <v>1</v>
      </c>
      <c r="J19" s="9">
        <f t="shared" si="0"/>
        <v>0</v>
      </c>
      <c r="K19" s="9">
        <f t="shared" si="1"/>
        <v>1</v>
      </c>
      <c r="L19" s="9">
        <f t="shared" si="7"/>
        <v>3</v>
      </c>
      <c r="M19" s="9">
        <f t="shared" si="7"/>
        <v>1</v>
      </c>
      <c r="N19" s="5">
        <f t="shared" si="2"/>
        <v>0.43085880640465796</v>
      </c>
      <c r="O19" s="11">
        <f t="shared" si="8"/>
        <v>1.7234352256186318</v>
      </c>
      <c r="P19" s="5">
        <f t="shared" si="3"/>
        <v>0.5822416302765645</v>
      </c>
      <c r="Q19" s="9">
        <f t="shared" si="4"/>
        <v>0</v>
      </c>
      <c r="R19" s="9">
        <f t="shared" si="5"/>
        <v>1</v>
      </c>
      <c r="X19"/>
      <c r="Y19"/>
      <c r="Z19"/>
      <c r="AA19"/>
      <c r="AB19"/>
      <c r="AC19"/>
    </row>
    <row r="20" spans="1:20" ht="12.75">
      <c r="A20" s="14">
        <v>32763</v>
      </c>
      <c r="C20" s="9">
        <v>1</v>
      </c>
      <c r="E20" s="9">
        <v>1</v>
      </c>
      <c r="J20" s="9">
        <f t="shared" si="0"/>
        <v>0</v>
      </c>
      <c r="K20" s="9">
        <f t="shared" si="1"/>
        <v>0</v>
      </c>
      <c r="L20" s="9">
        <f t="shared" si="7"/>
        <v>3</v>
      </c>
      <c r="M20" s="9">
        <f t="shared" si="7"/>
        <v>1</v>
      </c>
      <c r="N20" s="5">
        <f t="shared" si="2"/>
        <v>0</v>
      </c>
      <c r="O20" s="11">
        <f t="shared" si="8"/>
        <v>1.7234352256186318</v>
      </c>
      <c r="P20" s="5">
        <f t="shared" si="3"/>
        <v>0.5822416302765645</v>
      </c>
      <c r="Q20" s="9">
        <f t="shared" si="4"/>
        <v>1</v>
      </c>
      <c r="R20" s="9">
        <f t="shared" si="5"/>
        <v>1</v>
      </c>
      <c r="T20" s="8"/>
    </row>
    <row r="21" spans="1:25" ht="15">
      <c r="A21" s="14">
        <v>32764</v>
      </c>
      <c r="I21" s="9">
        <v>1</v>
      </c>
      <c r="J21" s="9">
        <f t="shared" si="0"/>
        <v>0</v>
      </c>
      <c r="K21" s="9">
        <f t="shared" si="1"/>
        <v>1</v>
      </c>
      <c r="L21" s="9">
        <f t="shared" si="7"/>
        <v>3</v>
      </c>
      <c r="M21" s="9">
        <f t="shared" si="7"/>
        <v>2</v>
      </c>
      <c r="N21" s="5">
        <f t="shared" si="2"/>
        <v>0.43085880640465796</v>
      </c>
      <c r="O21" s="11">
        <f t="shared" si="8"/>
        <v>2.15429403202329</v>
      </c>
      <c r="P21" s="5">
        <f t="shared" si="3"/>
        <v>0.7278020378457056</v>
      </c>
      <c r="Q21" s="9">
        <f t="shared" si="4"/>
        <v>0</v>
      </c>
      <c r="R21" s="9">
        <f t="shared" si="5"/>
        <v>1</v>
      </c>
      <c r="T21" s="8"/>
      <c r="X21"/>
      <c r="Y21"/>
    </row>
    <row r="22" spans="1:25" ht="15">
      <c r="A22" s="14">
        <v>32765</v>
      </c>
      <c r="D22" s="9">
        <v>1</v>
      </c>
      <c r="G22" s="9">
        <v>1</v>
      </c>
      <c r="H22" s="9">
        <v>5</v>
      </c>
      <c r="J22" s="9">
        <f t="shared" si="0"/>
        <v>1</v>
      </c>
      <c r="K22" s="9">
        <f t="shared" si="1"/>
        <v>4</v>
      </c>
      <c r="L22" s="9">
        <f t="shared" si="7"/>
        <v>4</v>
      </c>
      <c r="M22" s="9">
        <f t="shared" si="7"/>
        <v>6</v>
      </c>
      <c r="N22" s="5">
        <f t="shared" si="2"/>
        <v>2.15429403202329</v>
      </c>
      <c r="O22" s="11">
        <f t="shared" si="8"/>
        <v>4.30858806404658</v>
      </c>
      <c r="P22" s="5">
        <f t="shared" si="3"/>
        <v>1.4556040756914113</v>
      </c>
      <c r="Q22" s="9">
        <f t="shared" si="4"/>
        <v>1</v>
      </c>
      <c r="R22" s="9">
        <f t="shared" si="5"/>
        <v>6</v>
      </c>
      <c r="X22"/>
      <c r="Y22"/>
    </row>
    <row r="23" spans="1:25" ht="15">
      <c r="A23" s="14">
        <v>32766</v>
      </c>
      <c r="D23" s="9">
        <v>1</v>
      </c>
      <c r="I23" s="9">
        <v>5</v>
      </c>
      <c r="J23" s="9">
        <f t="shared" si="0"/>
        <v>1</v>
      </c>
      <c r="K23" s="9">
        <f t="shared" si="1"/>
        <v>5</v>
      </c>
      <c r="L23" s="9">
        <f t="shared" si="7"/>
        <v>5</v>
      </c>
      <c r="M23" s="9">
        <f t="shared" si="7"/>
        <v>11</v>
      </c>
      <c r="N23" s="5">
        <f t="shared" si="2"/>
        <v>2.585152838427948</v>
      </c>
      <c r="O23" s="11">
        <f t="shared" si="8"/>
        <v>6.893740902474528</v>
      </c>
      <c r="P23" s="5">
        <f t="shared" si="3"/>
        <v>2.3289665211062585</v>
      </c>
      <c r="Q23" s="9">
        <f t="shared" si="4"/>
        <v>0</v>
      </c>
      <c r="R23" s="9">
        <f t="shared" si="5"/>
        <v>6</v>
      </c>
      <c r="T23" s="8"/>
      <c r="X23"/>
      <c r="Y23"/>
    </row>
    <row r="24" spans="1:25" ht="15">
      <c r="A24" s="14">
        <v>32767</v>
      </c>
      <c r="D24" s="9">
        <v>1</v>
      </c>
      <c r="E24" s="9">
        <v>2</v>
      </c>
      <c r="F24" s="9">
        <v>1</v>
      </c>
      <c r="H24" s="9">
        <v>1</v>
      </c>
      <c r="I24" s="9">
        <v>2</v>
      </c>
      <c r="J24" s="9">
        <f t="shared" si="0"/>
        <v>3</v>
      </c>
      <c r="K24" s="9">
        <f t="shared" si="1"/>
        <v>2</v>
      </c>
      <c r="L24" s="9">
        <f t="shared" si="7"/>
        <v>8</v>
      </c>
      <c r="M24" s="9">
        <f t="shared" si="7"/>
        <v>13</v>
      </c>
      <c r="N24" s="5">
        <f t="shared" si="2"/>
        <v>2.15429403202329</v>
      </c>
      <c r="O24" s="11">
        <f t="shared" si="8"/>
        <v>9.048034934497817</v>
      </c>
      <c r="P24" s="5">
        <f t="shared" si="3"/>
        <v>3.0567685589519638</v>
      </c>
      <c r="Q24" s="9">
        <f t="shared" si="4"/>
        <v>1</v>
      </c>
      <c r="R24" s="9">
        <f t="shared" si="5"/>
        <v>6</v>
      </c>
      <c r="T24" s="8"/>
      <c r="X24"/>
      <c r="Y24"/>
    </row>
    <row r="25" spans="1:25" ht="15">
      <c r="A25" s="14">
        <v>32768</v>
      </c>
      <c r="B25" s="9">
        <v>1</v>
      </c>
      <c r="C25" s="9">
        <v>3</v>
      </c>
      <c r="D25" s="9">
        <v>1</v>
      </c>
      <c r="E25" s="9">
        <v>2</v>
      </c>
      <c r="H25" s="9">
        <v>6</v>
      </c>
      <c r="I25" s="9">
        <v>2</v>
      </c>
      <c r="J25" s="9">
        <f t="shared" si="0"/>
        <v>-1</v>
      </c>
      <c r="K25" s="9">
        <f t="shared" si="1"/>
        <v>8</v>
      </c>
      <c r="L25" s="9">
        <f aca="true" t="shared" si="9" ref="L25:M44">L24+J25</f>
        <v>7</v>
      </c>
      <c r="M25" s="9">
        <f t="shared" si="9"/>
        <v>21</v>
      </c>
      <c r="N25" s="5">
        <f t="shared" si="2"/>
        <v>3.0160116448326058</v>
      </c>
      <c r="O25" s="11">
        <f t="shared" si="8"/>
        <v>12.064046579330423</v>
      </c>
      <c r="P25" s="5">
        <f t="shared" si="3"/>
        <v>4.075691411935951</v>
      </c>
      <c r="Q25" s="9">
        <f t="shared" si="4"/>
        <v>4</v>
      </c>
      <c r="R25" s="9">
        <f t="shared" si="5"/>
        <v>11</v>
      </c>
      <c r="S25" s="8" t="s">
        <v>60</v>
      </c>
      <c r="X25"/>
      <c r="Y25"/>
    </row>
    <row r="26" spans="1:25" ht="15">
      <c r="A26" s="14">
        <v>32769</v>
      </c>
      <c r="D26" s="9">
        <v>3</v>
      </c>
      <c r="E26" s="9">
        <v>2</v>
      </c>
      <c r="H26" s="9">
        <v>3</v>
      </c>
      <c r="I26" s="9">
        <v>12</v>
      </c>
      <c r="J26" s="9">
        <f t="shared" si="0"/>
        <v>5</v>
      </c>
      <c r="K26" s="9">
        <f t="shared" si="1"/>
        <v>15</v>
      </c>
      <c r="L26" s="9">
        <f t="shared" si="9"/>
        <v>12</v>
      </c>
      <c r="M26" s="9">
        <f t="shared" si="9"/>
        <v>36</v>
      </c>
      <c r="N26" s="5">
        <f t="shared" si="2"/>
        <v>8.61717612809316</v>
      </c>
      <c r="O26" s="11">
        <f t="shared" si="8"/>
        <v>20.681222707423583</v>
      </c>
      <c r="P26" s="5">
        <f t="shared" si="3"/>
        <v>6.986899563318773</v>
      </c>
      <c r="Q26" s="9">
        <f t="shared" si="4"/>
        <v>0</v>
      </c>
      <c r="R26" s="9">
        <f t="shared" si="5"/>
        <v>20</v>
      </c>
      <c r="T26" s="8"/>
      <c r="X26"/>
      <c r="Y26"/>
    </row>
    <row r="27" spans="1:25" ht="15">
      <c r="A27" s="14">
        <v>32770</v>
      </c>
      <c r="D27" s="9">
        <v>5</v>
      </c>
      <c r="E27" s="9">
        <v>7</v>
      </c>
      <c r="G27" s="9">
        <v>1</v>
      </c>
      <c r="H27" s="9">
        <v>4</v>
      </c>
      <c r="I27" s="9">
        <v>2</v>
      </c>
      <c r="J27" s="9">
        <f t="shared" si="0"/>
        <v>12</v>
      </c>
      <c r="K27" s="9">
        <f t="shared" si="1"/>
        <v>5</v>
      </c>
      <c r="L27" s="9">
        <f t="shared" si="9"/>
        <v>24</v>
      </c>
      <c r="M27" s="9">
        <f t="shared" si="9"/>
        <v>41</v>
      </c>
      <c r="N27" s="5">
        <f t="shared" si="2"/>
        <v>7.324599708879186</v>
      </c>
      <c r="O27" s="11">
        <f t="shared" si="8"/>
        <v>28.00582241630277</v>
      </c>
      <c r="P27" s="5">
        <f t="shared" si="3"/>
        <v>9.461426491994175</v>
      </c>
      <c r="Q27" s="9">
        <f t="shared" si="4"/>
        <v>1</v>
      </c>
      <c r="R27" s="9">
        <f t="shared" si="5"/>
        <v>18</v>
      </c>
      <c r="T27" s="8"/>
      <c r="X27"/>
      <c r="Y27"/>
    </row>
    <row r="28" spans="1:20" ht="12.75">
      <c r="A28" s="14">
        <v>32771</v>
      </c>
      <c r="D28" s="9">
        <v>4</v>
      </c>
      <c r="E28" s="9">
        <v>5</v>
      </c>
      <c r="I28" s="9">
        <v>1</v>
      </c>
      <c r="J28" s="9">
        <f t="shared" si="0"/>
        <v>9</v>
      </c>
      <c r="K28" s="9">
        <f t="shared" si="1"/>
        <v>1</v>
      </c>
      <c r="L28" s="9">
        <f t="shared" si="9"/>
        <v>33</v>
      </c>
      <c r="M28" s="9">
        <f t="shared" si="9"/>
        <v>42</v>
      </c>
      <c r="N28" s="5">
        <f t="shared" si="2"/>
        <v>4.30858806404658</v>
      </c>
      <c r="O28" s="11">
        <f t="shared" si="8"/>
        <v>32.31441048034935</v>
      </c>
      <c r="P28" s="5">
        <f t="shared" si="3"/>
        <v>10.917030567685586</v>
      </c>
      <c r="Q28" s="9">
        <f t="shared" si="4"/>
        <v>0</v>
      </c>
      <c r="R28" s="9">
        <f t="shared" si="5"/>
        <v>10</v>
      </c>
      <c r="T28" s="8"/>
    </row>
    <row r="29" spans="1:18" ht="12.75">
      <c r="A29" s="14">
        <v>32772</v>
      </c>
      <c r="E29" s="9">
        <v>1</v>
      </c>
      <c r="I29" s="9">
        <v>2</v>
      </c>
      <c r="J29" s="9">
        <f t="shared" si="0"/>
        <v>1</v>
      </c>
      <c r="K29" s="9">
        <f t="shared" si="1"/>
        <v>2</v>
      </c>
      <c r="L29" s="9">
        <f t="shared" si="9"/>
        <v>34</v>
      </c>
      <c r="M29" s="9">
        <f t="shared" si="9"/>
        <v>44</v>
      </c>
      <c r="N29" s="5">
        <f t="shared" si="2"/>
        <v>1.292576419213974</v>
      </c>
      <c r="O29" s="11">
        <f t="shared" si="8"/>
        <v>33.606986899563324</v>
      </c>
      <c r="P29" s="5">
        <f t="shared" si="3"/>
        <v>11.353711790393008</v>
      </c>
      <c r="Q29" s="9">
        <f t="shared" si="4"/>
        <v>0</v>
      </c>
      <c r="R29" s="9">
        <f t="shared" si="5"/>
        <v>3</v>
      </c>
    </row>
    <row r="30" spans="1:20" ht="12.75">
      <c r="A30" s="14">
        <v>32773</v>
      </c>
      <c r="E30" s="9">
        <v>1</v>
      </c>
      <c r="G30" s="9">
        <v>1</v>
      </c>
      <c r="H30" s="9">
        <v>5</v>
      </c>
      <c r="I30" s="9">
        <v>4</v>
      </c>
      <c r="J30" s="9">
        <f t="shared" si="0"/>
        <v>1</v>
      </c>
      <c r="K30" s="9">
        <f t="shared" si="1"/>
        <v>8</v>
      </c>
      <c r="L30" s="9">
        <f t="shared" si="9"/>
        <v>35</v>
      </c>
      <c r="M30" s="9">
        <f t="shared" si="9"/>
        <v>52</v>
      </c>
      <c r="N30" s="5">
        <f t="shared" si="2"/>
        <v>3.8777292576419216</v>
      </c>
      <c r="O30" s="11">
        <f t="shared" si="8"/>
        <v>37.48471615720525</v>
      </c>
      <c r="P30" s="5">
        <f t="shared" si="3"/>
        <v>12.66375545851528</v>
      </c>
      <c r="Q30" s="9">
        <f t="shared" si="4"/>
        <v>1</v>
      </c>
      <c r="R30" s="9">
        <f t="shared" si="5"/>
        <v>10</v>
      </c>
      <c r="T30" s="8"/>
    </row>
    <row r="31" spans="1:20" ht="12.75">
      <c r="A31" s="14">
        <v>32774</v>
      </c>
      <c r="C31" s="9">
        <v>1</v>
      </c>
      <c r="D31" s="9">
        <v>2</v>
      </c>
      <c r="E31" s="9">
        <v>5</v>
      </c>
      <c r="J31" s="9">
        <f t="shared" si="0"/>
        <v>6</v>
      </c>
      <c r="K31" s="9">
        <f t="shared" si="1"/>
        <v>0</v>
      </c>
      <c r="L31" s="9">
        <f t="shared" si="9"/>
        <v>41</v>
      </c>
      <c r="M31" s="9">
        <f t="shared" si="9"/>
        <v>52</v>
      </c>
      <c r="N31" s="5">
        <f t="shared" si="2"/>
        <v>2.585152838427948</v>
      </c>
      <c r="O31" s="11">
        <f t="shared" si="8"/>
        <v>40.06986899563319</v>
      </c>
      <c r="P31" s="5">
        <f t="shared" si="3"/>
        <v>13.537117903930124</v>
      </c>
      <c r="Q31" s="9">
        <f t="shared" si="4"/>
        <v>1</v>
      </c>
      <c r="R31" s="9">
        <f t="shared" si="5"/>
        <v>7</v>
      </c>
      <c r="T31" s="8"/>
    </row>
    <row r="32" spans="1:18" ht="12.75">
      <c r="A32" s="14">
        <v>32775</v>
      </c>
      <c r="H32" s="9">
        <v>1</v>
      </c>
      <c r="J32" s="9">
        <f t="shared" si="0"/>
        <v>0</v>
      </c>
      <c r="K32" s="9">
        <f t="shared" si="1"/>
        <v>1</v>
      </c>
      <c r="L32" s="9">
        <f t="shared" si="9"/>
        <v>41</v>
      </c>
      <c r="M32" s="9">
        <f t="shared" si="9"/>
        <v>53</v>
      </c>
      <c r="N32" s="5">
        <f t="shared" si="2"/>
        <v>0.43085880640465796</v>
      </c>
      <c r="O32" s="11">
        <f t="shared" si="8"/>
        <v>40.50072780203785</v>
      </c>
      <c r="P32" s="5">
        <f t="shared" si="3"/>
        <v>13.682678311499266</v>
      </c>
      <c r="Q32" s="9">
        <f t="shared" si="4"/>
        <v>0</v>
      </c>
      <c r="R32" s="9">
        <f t="shared" si="5"/>
        <v>1</v>
      </c>
    </row>
    <row r="33" spans="1:18" ht="12.75">
      <c r="A33" s="14">
        <v>32776</v>
      </c>
      <c r="E33" s="9">
        <v>1</v>
      </c>
      <c r="G33" s="9">
        <v>2</v>
      </c>
      <c r="H33" s="9">
        <v>19</v>
      </c>
      <c r="I33" s="9">
        <v>9</v>
      </c>
      <c r="J33" s="9">
        <f t="shared" si="0"/>
        <v>1</v>
      </c>
      <c r="K33" s="9">
        <f t="shared" si="1"/>
        <v>26</v>
      </c>
      <c r="L33" s="9">
        <f t="shared" si="9"/>
        <v>42</v>
      </c>
      <c r="M33" s="9">
        <f t="shared" si="9"/>
        <v>79</v>
      </c>
      <c r="N33" s="5">
        <f t="shared" si="2"/>
        <v>11.633187772925766</v>
      </c>
      <c r="O33" s="11">
        <f t="shared" si="8"/>
        <v>52.133915574963616</v>
      </c>
      <c r="P33" s="5">
        <f t="shared" si="3"/>
        <v>17.612809315866073</v>
      </c>
      <c r="Q33" s="9">
        <f t="shared" si="4"/>
        <v>2</v>
      </c>
      <c r="R33" s="9">
        <f t="shared" si="5"/>
        <v>29</v>
      </c>
    </row>
    <row r="34" spans="1:18" ht="12.75">
      <c r="A34" s="14">
        <v>32777</v>
      </c>
      <c r="D34" s="9">
        <v>5</v>
      </c>
      <c r="E34" s="9">
        <v>4</v>
      </c>
      <c r="G34" s="9">
        <v>2</v>
      </c>
      <c r="H34" s="9">
        <v>3</v>
      </c>
      <c r="I34" s="9">
        <v>5</v>
      </c>
      <c r="J34" s="9">
        <f t="shared" si="0"/>
        <v>9</v>
      </c>
      <c r="K34" s="9">
        <f t="shared" si="1"/>
        <v>6</v>
      </c>
      <c r="L34" s="9">
        <f t="shared" si="9"/>
        <v>51</v>
      </c>
      <c r="M34" s="9">
        <f t="shared" si="9"/>
        <v>85</v>
      </c>
      <c r="N34" s="5">
        <f t="shared" si="2"/>
        <v>6.462882096069869</v>
      </c>
      <c r="O34" s="11">
        <f t="shared" si="8"/>
        <v>58.596797671033485</v>
      </c>
      <c r="P34" s="5">
        <f t="shared" si="3"/>
        <v>19.79621542940319</v>
      </c>
      <c r="Q34" s="9">
        <f t="shared" si="4"/>
        <v>2</v>
      </c>
      <c r="R34" s="9">
        <f t="shared" si="5"/>
        <v>17</v>
      </c>
    </row>
    <row r="35" spans="1:18" ht="12.75">
      <c r="A35" s="14">
        <v>32778</v>
      </c>
      <c r="C35" s="9">
        <v>1</v>
      </c>
      <c r="D35" s="9">
        <v>4</v>
      </c>
      <c r="E35" s="9">
        <v>1</v>
      </c>
      <c r="F35" s="9">
        <v>1</v>
      </c>
      <c r="G35" s="9">
        <v>1</v>
      </c>
      <c r="H35" s="9">
        <v>2</v>
      </c>
      <c r="I35" s="9">
        <v>4</v>
      </c>
      <c r="J35" s="9">
        <f t="shared" si="0"/>
        <v>4</v>
      </c>
      <c r="K35" s="9">
        <f t="shared" si="1"/>
        <v>4</v>
      </c>
      <c r="L35" s="9">
        <f t="shared" si="9"/>
        <v>55</v>
      </c>
      <c r="M35" s="9">
        <f t="shared" si="9"/>
        <v>89</v>
      </c>
      <c r="N35" s="5">
        <f t="shared" si="2"/>
        <v>3.4468704512372637</v>
      </c>
      <c r="O35" s="11">
        <f t="shared" si="8"/>
        <v>62.04366812227075</v>
      </c>
      <c r="P35" s="5">
        <f t="shared" si="3"/>
        <v>20.960698689956324</v>
      </c>
      <c r="Q35" s="9">
        <f t="shared" si="4"/>
        <v>3</v>
      </c>
      <c r="R35" s="9">
        <f t="shared" si="5"/>
        <v>11</v>
      </c>
    </row>
    <row r="36" spans="1:18" ht="12.75">
      <c r="A36" s="14">
        <v>32779</v>
      </c>
      <c r="D36" s="9">
        <v>2</v>
      </c>
      <c r="F36" s="9">
        <v>1</v>
      </c>
      <c r="G36" s="9">
        <v>1</v>
      </c>
      <c r="H36" s="9">
        <v>10</v>
      </c>
      <c r="I36" s="9">
        <v>3</v>
      </c>
      <c r="J36" s="9">
        <f aca="true" t="shared" si="10" ref="J36:J67">-B36-C36+D36+E36</f>
        <v>2</v>
      </c>
      <c r="K36" s="9">
        <f aca="true" t="shared" si="11" ref="K36:K67">-F36-G36+H36+I36</f>
        <v>11</v>
      </c>
      <c r="L36" s="9">
        <f t="shared" si="9"/>
        <v>57</v>
      </c>
      <c r="M36" s="9">
        <f t="shared" si="9"/>
        <v>100</v>
      </c>
      <c r="N36" s="5">
        <f aca="true" t="shared" si="12" ref="N36:N67">(+J36+K36)*($J$103/($J$103+$K$103))</f>
        <v>5.601164483260553</v>
      </c>
      <c r="O36" s="11">
        <f t="shared" si="8"/>
        <v>67.6448326055313</v>
      </c>
      <c r="P36" s="5">
        <f aca="true" t="shared" si="13" ref="P36:P67">O36*100/$N$103</f>
        <v>22.85298398835516</v>
      </c>
      <c r="Q36" s="9">
        <f aca="true" t="shared" si="14" ref="Q36:Q67">+B36+C36+F36+G36</f>
        <v>2</v>
      </c>
      <c r="R36" s="9">
        <f aca="true" t="shared" si="15" ref="R36:R67">D36+E36+H36+I36</f>
        <v>15</v>
      </c>
    </row>
    <row r="37" spans="1:18" ht="12.75">
      <c r="A37" s="14">
        <v>32780</v>
      </c>
      <c r="B37" s="9">
        <v>1</v>
      </c>
      <c r="C37" s="9">
        <v>1</v>
      </c>
      <c r="D37" s="9">
        <v>5</v>
      </c>
      <c r="E37" s="9">
        <v>13</v>
      </c>
      <c r="F37" s="9">
        <v>1</v>
      </c>
      <c r="G37" s="9">
        <v>1</v>
      </c>
      <c r="H37" s="9">
        <v>12</v>
      </c>
      <c r="I37" s="9">
        <v>9</v>
      </c>
      <c r="J37" s="9">
        <f t="shared" si="10"/>
        <v>16</v>
      </c>
      <c r="K37" s="9">
        <f t="shared" si="11"/>
        <v>19</v>
      </c>
      <c r="L37" s="9">
        <f t="shared" si="9"/>
        <v>73</v>
      </c>
      <c r="M37" s="9">
        <f t="shared" si="9"/>
        <v>119</v>
      </c>
      <c r="N37" s="5">
        <f t="shared" si="12"/>
        <v>15.080058224163029</v>
      </c>
      <c r="O37" s="11">
        <f aca="true" t="shared" si="16" ref="O37:O68">O36+N37</f>
        <v>82.72489082969433</v>
      </c>
      <c r="P37" s="5">
        <f t="shared" si="13"/>
        <v>27.947598253275093</v>
      </c>
      <c r="Q37" s="9">
        <f t="shared" si="14"/>
        <v>4</v>
      </c>
      <c r="R37" s="9">
        <f t="shared" si="15"/>
        <v>39</v>
      </c>
    </row>
    <row r="38" spans="1:18" ht="12.75">
      <c r="A38" s="14">
        <v>32781</v>
      </c>
      <c r="B38" s="9">
        <v>2</v>
      </c>
      <c r="D38" s="9">
        <v>7</v>
      </c>
      <c r="E38" s="9">
        <v>6</v>
      </c>
      <c r="F38" s="9">
        <v>2</v>
      </c>
      <c r="H38" s="9">
        <v>2</v>
      </c>
      <c r="I38" s="9">
        <v>1</v>
      </c>
      <c r="J38" s="9">
        <f t="shared" si="10"/>
        <v>11</v>
      </c>
      <c r="K38" s="9">
        <f t="shared" si="11"/>
        <v>1</v>
      </c>
      <c r="L38" s="9">
        <f t="shared" si="9"/>
        <v>84</v>
      </c>
      <c r="M38" s="9">
        <f t="shared" si="9"/>
        <v>120</v>
      </c>
      <c r="N38" s="5">
        <f t="shared" si="12"/>
        <v>5.170305676855896</v>
      </c>
      <c r="O38" s="11">
        <f t="shared" si="16"/>
        <v>87.89519650655022</v>
      </c>
      <c r="P38" s="5">
        <f t="shared" si="13"/>
        <v>29.694323144104786</v>
      </c>
      <c r="Q38" s="9">
        <f t="shared" si="14"/>
        <v>4</v>
      </c>
      <c r="R38" s="9">
        <f t="shared" si="15"/>
        <v>16</v>
      </c>
    </row>
    <row r="39" spans="1:19" ht="12.75">
      <c r="A39" s="14">
        <v>32782</v>
      </c>
      <c r="D39" s="9">
        <v>3</v>
      </c>
      <c r="E39" s="9">
        <v>4</v>
      </c>
      <c r="F39" s="9">
        <v>3</v>
      </c>
      <c r="H39" s="9">
        <v>7</v>
      </c>
      <c r="I39" s="9">
        <v>4</v>
      </c>
      <c r="J39" s="9">
        <f t="shared" si="10"/>
        <v>7</v>
      </c>
      <c r="K39" s="9">
        <f t="shared" si="11"/>
        <v>8</v>
      </c>
      <c r="L39" s="9">
        <f t="shared" si="9"/>
        <v>91</v>
      </c>
      <c r="M39" s="9">
        <f t="shared" si="9"/>
        <v>128</v>
      </c>
      <c r="N39" s="5">
        <f t="shared" si="12"/>
        <v>6.462882096069869</v>
      </c>
      <c r="O39" s="11">
        <f t="shared" si="16"/>
        <v>94.35807860262008</v>
      </c>
      <c r="P39" s="5">
        <f t="shared" si="13"/>
        <v>31.8777292576419</v>
      </c>
      <c r="Q39" s="9">
        <f t="shared" si="14"/>
        <v>3</v>
      </c>
      <c r="R39" s="9">
        <f t="shared" si="15"/>
        <v>18</v>
      </c>
      <c r="S39" s="8" t="s">
        <v>61</v>
      </c>
    </row>
    <row r="40" spans="1:18" ht="12.75">
      <c r="A40" s="14">
        <v>32783</v>
      </c>
      <c r="B40" s="9">
        <v>1</v>
      </c>
      <c r="D40" s="9">
        <v>4</v>
      </c>
      <c r="F40" s="9">
        <v>1</v>
      </c>
      <c r="H40" s="9">
        <v>9</v>
      </c>
      <c r="I40" s="9">
        <v>3</v>
      </c>
      <c r="J40" s="9">
        <f t="shared" si="10"/>
        <v>3</v>
      </c>
      <c r="K40" s="9">
        <f t="shared" si="11"/>
        <v>11</v>
      </c>
      <c r="L40" s="9">
        <f t="shared" si="9"/>
        <v>94</v>
      </c>
      <c r="M40" s="9">
        <f t="shared" si="9"/>
        <v>139</v>
      </c>
      <c r="N40" s="5">
        <f t="shared" si="12"/>
        <v>6.0320232896652115</v>
      </c>
      <c r="O40" s="11">
        <f t="shared" si="16"/>
        <v>100.39010189228529</v>
      </c>
      <c r="P40" s="5">
        <f t="shared" si="13"/>
        <v>33.91557496360988</v>
      </c>
      <c r="Q40" s="9">
        <f t="shared" si="14"/>
        <v>2</v>
      </c>
      <c r="R40" s="9">
        <f t="shared" si="15"/>
        <v>16</v>
      </c>
    </row>
    <row r="41" spans="1:18" ht="12.75">
      <c r="A41" s="14">
        <v>32784</v>
      </c>
      <c r="D41" s="9">
        <v>3</v>
      </c>
      <c r="E41" s="9">
        <v>4</v>
      </c>
      <c r="F41" s="9">
        <v>1</v>
      </c>
      <c r="H41" s="9">
        <v>6</v>
      </c>
      <c r="I41" s="9">
        <v>4</v>
      </c>
      <c r="J41" s="9">
        <f t="shared" si="10"/>
        <v>7</v>
      </c>
      <c r="K41" s="9">
        <f t="shared" si="11"/>
        <v>9</v>
      </c>
      <c r="L41" s="9">
        <f t="shared" si="9"/>
        <v>101</v>
      </c>
      <c r="M41" s="9">
        <f t="shared" si="9"/>
        <v>148</v>
      </c>
      <c r="N41" s="5">
        <f t="shared" si="12"/>
        <v>6.893740902474527</v>
      </c>
      <c r="O41" s="11">
        <f t="shared" si="16"/>
        <v>107.28384279475982</v>
      </c>
      <c r="P41" s="5">
        <f t="shared" si="13"/>
        <v>36.24454148471614</v>
      </c>
      <c r="Q41" s="9">
        <f t="shared" si="14"/>
        <v>1</v>
      </c>
      <c r="R41" s="9">
        <f t="shared" si="15"/>
        <v>17</v>
      </c>
    </row>
    <row r="42" spans="1:18" ht="12.75">
      <c r="A42" s="14">
        <v>32785</v>
      </c>
      <c r="C42" s="9">
        <v>6</v>
      </c>
      <c r="D42" s="9">
        <v>1</v>
      </c>
      <c r="E42" s="9">
        <v>1</v>
      </c>
      <c r="F42" s="9">
        <v>3</v>
      </c>
      <c r="G42" s="9">
        <v>3</v>
      </c>
      <c r="H42" s="9">
        <v>27</v>
      </c>
      <c r="I42" s="9">
        <v>8</v>
      </c>
      <c r="J42" s="9">
        <f t="shared" si="10"/>
        <v>-4</v>
      </c>
      <c r="K42" s="9">
        <f t="shared" si="11"/>
        <v>29</v>
      </c>
      <c r="L42" s="9">
        <f t="shared" si="9"/>
        <v>97</v>
      </c>
      <c r="M42" s="9">
        <f t="shared" si="9"/>
        <v>177</v>
      </c>
      <c r="N42" s="5">
        <f t="shared" si="12"/>
        <v>10.771470160116449</v>
      </c>
      <c r="O42" s="11">
        <f t="shared" si="16"/>
        <v>118.05531295487627</v>
      </c>
      <c r="P42" s="5">
        <f t="shared" si="13"/>
        <v>39.88355167394466</v>
      </c>
      <c r="Q42" s="9">
        <f t="shared" si="14"/>
        <v>12</v>
      </c>
      <c r="R42" s="9">
        <f t="shared" si="15"/>
        <v>37</v>
      </c>
    </row>
    <row r="43" spans="1:18" ht="12.75">
      <c r="A43" s="14">
        <v>32786</v>
      </c>
      <c r="D43" s="9">
        <v>5</v>
      </c>
      <c r="E43" s="9">
        <v>7</v>
      </c>
      <c r="F43" s="9">
        <v>1</v>
      </c>
      <c r="H43" s="9">
        <v>19</v>
      </c>
      <c r="I43" s="9">
        <v>8</v>
      </c>
      <c r="J43" s="9">
        <f t="shared" si="10"/>
        <v>12</v>
      </c>
      <c r="K43" s="9">
        <f t="shared" si="11"/>
        <v>26</v>
      </c>
      <c r="L43" s="9">
        <f t="shared" si="9"/>
        <v>109</v>
      </c>
      <c r="M43" s="9">
        <f t="shared" si="9"/>
        <v>203</v>
      </c>
      <c r="N43" s="5">
        <f t="shared" si="12"/>
        <v>16.372634643377</v>
      </c>
      <c r="O43" s="11">
        <f t="shared" si="16"/>
        <v>134.42794759825327</v>
      </c>
      <c r="P43" s="5">
        <f t="shared" si="13"/>
        <v>45.41484716157203</v>
      </c>
      <c r="Q43" s="9">
        <f t="shared" si="14"/>
        <v>1</v>
      </c>
      <c r="R43" s="9">
        <f t="shared" si="15"/>
        <v>39</v>
      </c>
    </row>
    <row r="44" spans="1:18" ht="12.75">
      <c r="A44" s="14">
        <v>32787</v>
      </c>
      <c r="B44" s="9">
        <v>2</v>
      </c>
      <c r="D44" s="9">
        <v>19</v>
      </c>
      <c r="E44" s="9">
        <v>3</v>
      </c>
      <c r="H44" s="9">
        <v>13</v>
      </c>
      <c r="I44" s="9">
        <v>3</v>
      </c>
      <c r="J44" s="9">
        <f t="shared" si="10"/>
        <v>20</v>
      </c>
      <c r="K44" s="9">
        <f t="shared" si="11"/>
        <v>16</v>
      </c>
      <c r="L44" s="9">
        <f t="shared" si="9"/>
        <v>129</v>
      </c>
      <c r="M44" s="9">
        <f t="shared" si="9"/>
        <v>219</v>
      </c>
      <c r="N44" s="5">
        <f t="shared" si="12"/>
        <v>15.510917030567686</v>
      </c>
      <c r="O44" s="11">
        <f t="shared" si="16"/>
        <v>149.93886462882097</v>
      </c>
      <c r="P44" s="5">
        <f t="shared" si="13"/>
        <v>50.6550218340611</v>
      </c>
      <c r="Q44" s="9">
        <f t="shared" si="14"/>
        <v>2</v>
      </c>
      <c r="R44" s="9">
        <f t="shared" si="15"/>
        <v>38</v>
      </c>
    </row>
    <row r="45" spans="1:18" ht="12.75">
      <c r="A45" s="14">
        <v>32788</v>
      </c>
      <c r="D45" s="9">
        <v>8</v>
      </c>
      <c r="E45" s="9">
        <v>5</v>
      </c>
      <c r="F45" s="9">
        <v>1</v>
      </c>
      <c r="H45" s="9">
        <v>9</v>
      </c>
      <c r="I45" s="9">
        <v>2</v>
      </c>
      <c r="J45" s="9">
        <f t="shared" si="10"/>
        <v>13</v>
      </c>
      <c r="K45" s="9">
        <f t="shared" si="11"/>
        <v>10</v>
      </c>
      <c r="L45" s="9">
        <f aca="true" t="shared" si="17" ref="L45:M64">L44+J45</f>
        <v>142</v>
      </c>
      <c r="M45" s="9">
        <f t="shared" si="17"/>
        <v>229</v>
      </c>
      <c r="N45" s="5">
        <f t="shared" si="12"/>
        <v>9.909752547307132</v>
      </c>
      <c r="O45" s="11">
        <f t="shared" si="16"/>
        <v>159.8486171761281</v>
      </c>
      <c r="P45" s="5">
        <f t="shared" si="13"/>
        <v>54.00291120815135</v>
      </c>
      <c r="Q45" s="9">
        <f t="shared" si="14"/>
        <v>1</v>
      </c>
      <c r="R45" s="9">
        <f t="shared" si="15"/>
        <v>24</v>
      </c>
    </row>
    <row r="46" spans="1:18" ht="12.75">
      <c r="A46" s="14">
        <v>32789</v>
      </c>
      <c r="D46" s="9">
        <v>2</v>
      </c>
      <c r="J46" s="9">
        <f t="shared" si="10"/>
        <v>2</v>
      </c>
      <c r="K46" s="9">
        <f t="shared" si="11"/>
        <v>0</v>
      </c>
      <c r="L46" s="9">
        <f t="shared" si="17"/>
        <v>144</v>
      </c>
      <c r="M46" s="9">
        <f t="shared" si="17"/>
        <v>229</v>
      </c>
      <c r="N46" s="5">
        <f t="shared" si="12"/>
        <v>0.8617176128093159</v>
      </c>
      <c r="O46" s="11">
        <f t="shared" si="16"/>
        <v>160.71033478893742</v>
      </c>
      <c r="P46" s="5">
        <f t="shared" si="13"/>
        <v>54.29403202328964</v>
      </c>
      <c r="Q46" s="9">
        <f t="shared" si="14"/>
        <v>0</v>
      </c>
      <c r="R46" s="9">
        <f t="shared" si="15"/>
        <v>2</v>
      </c>
    </row>
    <row r="47" spans="1:18" ht="12.75">
      <c r="A47" s="14">
        <v>32790</v>
      </c>
      <c r="J47" s="9">
        <f t="shared" si="10"/>
        <v>0</v>
      </c>
      <c r="K47" s="9">
        <f t="shared" si="11"/>
        <v>0</v>
      </c>
      <c r="L47" s="9">
        <f t="shared" si="17"/>
        <v>144</v>
      </c>
      <c r="M47" s="9">
        <f t="shared" si="17"/>
        <v>229</v>
      </c>
      <c r="N47" s="5">
        <f t="shared" si="12"/>
        <v>0</v>
      </c>
      <c r="O47" s="11">
        <f t="shared" si="16"/>
        <v>160.71033478893742</v>
      </c>
      <c r="P47" s="5">
        <f t="shared" si="13"/>
        <v>54.29403202328964</v>
      </c>
      <c r="Q47" s="9">
        <f t="shared" si="14"/>
        <v>0</v>
      </c>
      <c r="R47" s="9">
        <f t="shared" si="15"/>
        <v>0</v>
      </c>
    </row>
    <row r="48" spans="1:18" ht="12.75">
      <c r="A48" s="14">
        <v>32791</v>
      </c>
      <c r="H48" s="9">
        <v>4</v>
      </c>
      <c r="I48" s="9">
        <v>1</v>
      </c>
      <c r="J48" s="9">
        <f t="shared" si="10"/>
        <v>0</v>
      </c>
      <c r="K48" s="9">
        <f t="shared" si="11"/>
        <v>5</v>
      </c>
      <c r="L48" s="9">
        <f t="shared" si="17"/>
        <v>144</v>
      </c>
      <c r="M48" s="9">
        <f t="shared" si="17"/>
        <v>234</v>
      </c>
      <c r="N48" s="5">
        <f t="shared" si="12"/>
        <v>2.15429403202329</v>
      </c>
      <c r="O48" s="11">
        <f t="shared" si="16"/>
        <v>162.86462882096072</v>
      </c>
      <c r="P48" s="5">
        <f t="shared" si="13"/>
        <v>55.021834061135344</v>
      </c>
      <c r="Q48" s="9">
        <f t="shared" si="14"/>
        <v>0</v>
      </c>
      <c r="R48" s="9">
        <f t="shared" si="15"/>
        <v>5</v>
      </c>
    </row>
    <row r="49" spans="1:18" ht="12.75">
      <c r="A49" s="14">
        <v>32792</v>
      </c>
      <c r="C49" s="9">
        <v>1</v>
      </c>
      <c r="E49" s="9">
        <v>2</v>
      </c>
      <c r="H49" s="9">
        <v>3</v>
      </c>
      <c r="I49" s="9">
        <v>1</v>
      </c>
      <c r="J49" s="9">
        <f t="shared" si="10"/>
        <v>1</v>
      </c>
      <c r="K49" s="9">
        <f t="shared" si="11"/>
        <v>4</v>
      </c>
      <c r="L49" s="9">
        <f t="shared" si="17"/>
        <v>145</v>
      </c>
      <c r="M49" s="9">
        <f t="shared" si="17"/>
        <v>238</v>
      </c>
      <c r="N49" s="5">
        <f t="shared" si="12"/>
        <v>2.15429403202329</v>
      </c>
      <c r="O49" s="11">
        <f t="shared" si="16"/>
        <v>165.01892285298402</v>
      </c>
      <c r="P49" s="5">
        <f t="shared" si="13"/>
        <v>55.74963609898106</v>
      </c>
      <c r="Q49" s="9">
        <f t="shared" si="14"/>
        <v>1</v>
      </c>
      <c r="R49" s="9">
        <f t="shared" si="15"/>
        <v>6</v>
      </c>
    </row>
    <row r="50" spans="1:18" ht="12.75">
      <c r="A50" s="14">
        <v>32793</v>
      </c>
      <c r="D50" s="9">
        <v>2</v>
      </c>
      <c r="E50" s="9">
        <v>3</v>
      </c>
      <c r="G50" s="9">
        <v>2</v>
      </c>
      <c r="H50" s="9">
        <v>7</v>
      </c>
      <c r="I50" s="9">
        <v>5</v>
      </c>
      <c r="J50" s="9">
        <f t="shared" si="10"/>
        <v>5</v>
      </c>
      <c r="K50" s="9">
        <f t="shared" si="11"/>
        <v>10</v>
      </c>
      <c r="L50" s="9">
        <f t="shared" si="17"/>
        <v>150</v>
      </c>
      <c r="M50" s="9">
        <f t="shared" si="17"/>
        <v>248</v>
      </c>
      <c r="N50" s="5">
        <f t="shared" si="12"/>
        <v>6.462882096069869</v>
      </c>
      <c r="O50" s="11">
        <f t="shared" si="16"/>
        <v>171.4818049490539</v>
      </c>
      <c r="P50" s="5">
        <f t="shared" si="13"/>
        <v>57.93304221251818</v>
      </c>
      <c r="Q50" s="9">
        <f t="shared" si="14"/>
        <v>2</v>
      </c>
      <c r="R50" s="9">
        <f t="shared" si="15"/>
        <v>17</v>
      </c>
    </row>
    <row r="51" spans="1:18" ht="12.75">
      <c r="A51" s="14">
        <v>32794</v>
      </c>
      <c r="D51" s="9">
        <v>2</v>
      </c>
      <c r="E51" s="9">
        <v>22</v>
      </c>
      <c r="H51" s="9">
        <v>2</v>
      </c>
      <c r="I51" s="9">
        <v>4</v>
      </c>
      <c r="J51" s="9">
        <f t="shared" si="10"/>
        <v>24</v>
      </c>
      <c r="K51" s="9">
        <f t="shared" si="11"/>
        <v>6</v>
      </c>
      <c r="L51" s="9">
        <f t="shared" si="17"/>
        <v>174</v>
      </c>
      <c r="M51" s="9">
        <f t="shared" si="17"/>
        <v>254</v>
      </c>
      <c r="N51" s="5">
        <f t="shared" si="12"/>
        <v>12.925764192139738</v>
      </c>
      <c r="O51" s="11">
        <f t="shared" si="16"/>
        <v>184.40756914119362</v>
      </c>
      <c r="P51" s="5">
        <f t="shared" si="13"/>
        <v>62.29985443959241</v>
      </c>
      <c r="Q51" s="9">
        <f t="shared" si="14"/>
        <v>0</v>
      </c>
      <c r="R51" s="9">
        <f t="shared" si="15"/>
        <v>30</v>
      </c>
    </row>
    <row r="52" spans="1:18" ht="12.75">
      <c r="A52" s="14">
        <v>32795</v>
      </c>
      <c r="D52" s="9">
        <v>5</v>
      </c>
      <c r="E52" s="9">
        <v>1</v>
      </c>
      <c r="F52" s="8" t="s">
        <v>74</v>
      </c>
      <c r="G52" s="8" t="s">
        <v>74</v>
      </c>
      <c r="H52" s="8" t="s">
        <v>74</v>
      </c>
      <c r="I52" s="8" t="s">
        <v>74</v>
      </c>
      <c r="J52" s="9">
        <f t="shared" si="10"/>
        <v>6</v>
      </c>
      <c r="K52" s="9">
        <f t="shared" si="11"/>
        <v>0</v>
      </c>
      <c r="L52" s="9">
        <f t="shared" si="17"/>
        <v>180</v>
      </c>
      <c r="M52" s="9">
        <f t="shared" si="17"/>
        <v>254</v>
      </c>
      <c r="N52" s="5">
        <f t="shared" si="12"/>
        <v>2.585152838427948</v>
      </c>
      <c r="O52" s="11">
        <f t="shared" si="16"/>
        <v>186.99272197962156</v>
      </c>
      <c r="P52" s="5">
        <f t="shared" si="13"/>
        <v>63.17321688500725</v>
      </c>
      <c r="Q52" s="9">
        <f t="shared" si="14"/>
        <v>0</v>
      </c>
      <c r="R52" s="9">
        <f t="shared" si="15"/>
        <v>6</v>
      </c>
    </row>
    <row r="53" spans="1:19" ht="12.75">
      <c r="A53" s="14">
        <v>32796</v>
      </c>
      <c r="B53" s="8" t="s">
        <v>74</v>
      </c>
      <c r="C53" s="8" t="s">
        <v>74</v>
      </c>
      <c r="D53" s="8" t="s">
        <v>74</v>
      </c>
      <c r="E53" s="8" t="s">
        <v>74</v>
      </c>
      <c r="F53" s="9">
        <v>1</v>
      </c>
      <c r="G53" s="9">
        <v>1</v>
      </c>
      <c r="H53" s="9">
        <v>6</v>
      </c>
      <c r="I53" s="9">
        <v>8</v>
      </c>
      <c r="J53" s="9">
        <f t="shared" si="10"/>
        <v>0</v>
      </c>
      <c r="K53" s="9">
        <f t="shared" si="11"/>
        <v>12</v>
      </c>
      <c r="L53" s="9">
        <f t="shared" si="17"/>
        <v>180</v>
      </c>
      <c r="M53" s="9">
        <f t="shared" si="17"/>
        <v>266</v>
      </c>
      <c r="N53" s="5">
        <f t="shared" si="12"/>
        <v>5.170305676855896</v>
      </c>
      <c r="O53" s="11">
        <f t="shared" si="16"/>
        <v>192.16302765647745</v>
      </c>
      <c r="P53" s="5">
        <f t="shared" si="13"/>
        <v>64.91994177583695</v>
      </c>
      <c r="Q53" s="9">
        <f t="shared" si="14"/>
        <v>2</v>
      </c>
      <c r="R53" s="9">
        <f t="shared" si="15"/>
        <v>14</v>
      </c>
      <c r="S53" s="8" t="s">
        <v>62</v>
      </c>
    </row>
    <row r="54" spans="1:18" ht="12.75">
      <c r="A54" s="14">
        <v>32797</v>
      </c>
      <c r="B54" s="9">
        <v>1</v>
      </c>
      <c r="D54" s="9">
        <v>4</v>
      </c>
      <c r="E54" s="9">
        <v>3</v>
      </c>
      <c r="F54" s="9">
        <v>1</v>
      </c>
      <c r="H54" s="9">
        <v>41</v>
      </c>
      <c r="I54" s="9">
        <v>16</v>
      </c>
      <c r="J54" s="9">
        <f t="shared" si="10"/>
        <v>6</v>
      </c>
      <c r="K54" s="9">
        <f t="shared" si="11"/>
        <v>56</v>
      </c>
      <c r="L54" s="9">
        <f t="shared" si="17"/>
        <v>186</v>
      </c>
      <c r="M54" s="9">
        <f t="shared" si="17"/>
        <v>322</v>
      </c>
      <c r="N54" s="5">
        <f t="shared" si="12"/>
        <v>26.713245997088794</v>
      </c>
      <c r="O54" s="11">
        <f t="shared" si="16"/>
        <v>218.87627365356624</v>
      </c>
      <c r="P54" s="5">
        <f t="shared" si="13"/>
        <v>73.94468704512369</v>
      </c>
      <c r="Q54" s="9">
        <f t="shared" si="14"/>
        <v>2</v>
      </c>
      <c r="R54" s="9">
        <f t="shared" si="15"/>
        <v>64</v>
      </c>
    </row>
    <row r="55" spans="1:18" ht="12.75">
      <c r="A55" s="14">
        <v>32798</v>
      </c>
      <c r="D55" s="9">
        <v>34</v>
      </c>
      <c r="E55" s="9">
        <v>28</v>
      </c>
      <c r="H55" s="9">
        <v>16</v>
      </c>
      <c r="I55" s="9">
        <v>6</v>
      </c>
      <c r="J55" s="9">
        <f t="shared" si="10"/>
        <v>62</v>
      </c>
      <c r="K55" s="9">
        <f t="shared" si="11"/>
        <v>22</v>
      </c>
      <c r="L55" s="9">
        <f t="shared" si="17"/>
        <v>248</v>
      </c>
      <c r="M55" s="9">
        <f t="shared" si="17"/>
        <v>344</v>
      </c>
      <c r="N55" s="5">
        <f t="shared" si="12"/>
        <v>36.19213973799127</v>
      </c>
      <c r="O55" s="11">
        <f t="shared" si="16"/>
        <v>255.0684133915575</v>
      </c>
      <c r="P55" s="5">
        <f t="shared" si="13"/>
        <v>86.17176128093155</v>
      </c>
      <c r="Q55" s="9">
        <f t="shared" si="14"/>
        <v>0</v>
      </c>
      <c r="R55" s="9">
        <f t="shared" si="15"/>
        <v>84</v>
      </c>
    </row>
    <row r="56" spans="1:18" ht="12.75">
      <c r="A56" s="14">
        <v>32799</v>
      </c>
      <c r="D56" s="9">
        <v>8</v>
      </c>
      <c r="E56" s="9">
        <v>11</v>
      </c>
      <c r="J56" s="9">
        <f t="shared" si="10"/>
        <v>19</v>
      </c>
      <c r="K56" s="9">
        <f t="shared" si="11"/>
        <v>0</v>
      </c>
      <c r="L56" s="9">
        <f t="shared" si="17"/>
        <v>267</v>
      </c>
      <c r="M56" s="9">
        <f t="shared" si="17"/>
        <v>344</v>
      </c>
      <c r="N56" s="5">
        <f t="shared" si="12"/>
        <v>8.1863173216885</v>
      </c>
      <c r="O56" s="11">
        <f t="shared" si="16"/>
        <v>263.254730713246</v>
      </c>
      <c r="P56" s="5">
        <f t="shared" si="13"/>
        <v>88.93740902474522</v>
      </c>
      <c r="Q56" s="9">
        <f t="shared" si="14"/>
        <v>0</v>
      </c>
      <c r="R56" s="9">
        <f t="shared" si="15"/>
        <v>19</v>
      </c>
    </row>
    <row r="57" spans="1:18" ht="12.75">
      <c r="A57" s="14">
        <v>32800</v>
      </c>
      <c r="J57" s="9">
        <f t="shared" si="10"/>
        <v>0</v>
      </c>
      <c r="K57" s="9">
        <f t="shared" si="11"/>
        <v>0</v>
      </c>
      <c r="L57" s="9">
        <f t="shared" si="17"/>
        <v>267</v>
      </c>
      <c r="M57" s="9">
        <f t="shared" si="17"/>
        <v>344</v>
      </c>
      <c r="N57" s="5">
        <f t="shared" si="12"/>
        <v>0</v>
      </c>
      <c r="O57" s="11">
        <f t="shared" si="16"/>
        <v>263.254730713246</v>
      </c>
      <c r="P57" s="5">
        <f t="shared" si="13"/>
        <v>88.93740902474522</v>
      </c>
      <c r="Q57" s="9">
        <f t="shared" si="14"/>
        <v>0</v>
      </c>
      <c r="R57" s="9">
        <f t="shared" si="15"/>
        <v>0</v>
      </c>
    </row>
    <row r="58" spans="1:18" ht="12.75">
      <c r="A58" s="14">
        <v>32801</v>
      </c>
      <c r="J58" s="9">
        <f t="shared" si="10"/>
        <v>0</v>
      </c>
      <c r="K58" s="9">
        <f t="shared" si="11"/>
        <v>0</v>
      </c>
      <c r="L58" s="9">
        <f t="shared" si="17"/>
        <v>267</v>
      </c>
      <c r="M58" s="9">
        <f t="shared" si="17"/>
        <v>344</v>
      </c>
      <c r="N58" s="5">
        <f t="shared" si="12"/>
        <v>0</v>
      </c>
      <c r="O58" s="11">
        <f t="shared" si="16"/>
        <v>263.254730713246</v>
      </c>
      <c r="P58" s="5">
        <f t="shared" si="13"/>
        <v>88.93740902474522</v>
      </c>
      <c r="Q58" s="9">
        <f t="shared" si="14"/>
        <v>0</v>
      </c>
      <c r="R58" s="9">
        <f t="shared" si="15"/>
        <v>0</v>
      </c>
    </row>
    <row r="59" spans="1:18" ht="12.75">
      <c r="A59" s="14">
        <v>32802</v>
      </c>
      <c r="H59" s="9">
        <v>3</v>
      </c>
      <c r="I59" s="9">
        <v>2</v>
      </c>
      <c r="J59" s="9">
        <f t="shared" si="10"/>
        <v>0</v>
      </c>
      <c r="K59" s="9">
        <f t="shared" si="11"/>
        <v>5</v>
      </c>
      <c r="L59" s="9">
        <f t="shared" si="17"/>
        <v>267</v>
      </c>
      <c r="M59" s="9">
        <f t="shared" si="17"/>
        <v>349</v>
      </c>
      <c r="N59" s="5">
        <f t="shared" si="12"/>
        <v>2.15429403202329</v>
      </c>
      <c r="O59" s="11">
        <f t="shared" si="16"/>
        <v>265.4090247452693</v>
      </c>
      <c r="P59" s="5">
        <f t="shared" si="13"/>
        <v>89.66521106259091</v>
      </c>
      <c r="Q59" s="9">
        <f t="shared" si="14"/>
        <v>0</v>
      </c>
      <c r="R59" s="9">
        <f t="shared" si="15"/>
        <v>5</v>
      </c>
    </row>
    <row r="60" spans="1:18" ht="12.75">
      <c r="A60" s="14">
        <v>32803</v>
      </c>
      <c r="D60" s="9">
        <v>4</v>
      </c>
      <c r="E60" s="9">
        <v>1</v>
      </c>
      <c r="H60" s="9">
        <v>1</v>
      </c>
      <c r="J60" s="9">
        <f t="shared" si="10"/>
        <v>5</v>
      </c>
      <c r="K60" s="9">
        <f t="shared" si="11"/>
        <v>1</v>
      </c>
      <c r="L60" s="9">
        <f t="shared" si="17"/>
        <v>272</v>
      </c>
      <c r="M60" s="9">
        <f t="shared" si="17"/>
        <v>350</v>
      </c>
      <c r="N60" s="5">
        <f t="shared" si="12"/>
        <v>2.585152838427948</v>
      </c>
      <c r="O60" s="11">
        <f t="shared" si="16"/>
        <v>267.99417758369725</v>
      </c>
      <c r="P60" s="5">
        <f t="shared" si="13"/>
        <v>90.53857350800577</v>
      </c>
      <c r="Q60" s="9">
        <f t="shared" si="14"/>
        <v>0</v>
      </c>
      <c r="R60" s="9">
        <f t="shared" si="15"/>
        <v>6</v>
      </c>
    </row>
    <row r="61" spans="1:18" ht="12.75">
      <c r="A61" s="14">
        <v>32804</v>
      </c>
      <c r="I61" s="9">
        <v>1</v>
      </c>
      <c r="J61" s="9">
        <f t="shared" si="10"/>
        <v>0</v>
      </c>
      <c r="K61" s="9">
        <f t="shared" si="11"/>
        <v>1</v>
      </c>
      <c r="L61" s="9">
        <f t="shared" si="17"/>
        <v>272</v>
      </c>
      <c r="M61" s="9">
        <f t="shared" si="17"/>
        <v>351</v>
      </c>
      <c r="N61" s="5">
        <f t="shared" si="12"/>
        <v>0.43085880640465796</v>
      </c>
      <c r="O61" s="11">
        <f t="shared" si="16"/>
        <v>268.4250363901019</v>
      </c>
      <c r="P61" s="5">
        <f t="shared" si="13"/>
        <v>90.68413391557492</v>
      </c>
      <c r="Q61" s="9">
        <f t="shared" si="14"/>
        <v>0</v>
      </c>
      <c r="R61" s="9">
        <f t="shared" si="15"/>
        <v>1</v>
      </c>
    </row>
    <row r="62" spans="1:18" ht="12.75">
      <c r="A62" s="14">
        <v>32805</v>
      </c>
      <c r="J62" s="9">
        <f t="shared" si="10"/>
        <v>0</v>
      </c>
      <c r="K62" s="9">
        <f t="shared" si="11"/>
        <v>0</v>
      </c>
      <c r="L62" s="9">
        <f t="shared" si="17"/>
        <v>272</v>
      </c>
      <c r="M62" s="9">
        <f t="shared" si="17"/>
        <v>351</v>
      </c>
      <c r="N62" s="5">
        <f t="shared" si="12"/>
        <v>0</v>
      </c>
      <c r="O62" s="11">
        <f t="shared" si="16"/>
        <v>268.4250363901019</v>
      </c>
      <c r="P62" s="5">
        <f t="shared" si="13"/>
        <v>90.68413391557492</v>
      </c>
      <c r="Q62" s="9">
        <f t="shared" si="14"/>
        <v>0</v>
      </c>
      <c r="R62" s="9">
        <f t="shared" si="15"/>
        <v>0</v>
      </c>
    </row>
    <row r="63" spans="1:18" ht="12.75">
      <c r="A63" s="14">
        <v>32806</v>
      </c>
      <c r="J63" s="9">
        <f t="shared" si="10"/>
        <v>0</v>
      </c>
      <c r="K63" s="9">
        <f t="shared" si="11"/>
        <v>0</v>
      </c>
      <c r="L63" s="9">
        <f t="shared" si="17"/>
        <v>272</v>
      </c>
      <c r="M63" s="9">
        <f t="shared" si="17"/>
        <v>351</v>
      </c>
      <c r="N63" s="5">
        <f t="shared" si="12"/>
        <v>0</v>
      </c>
      <c r="O63" s="11">
        <f t="shared" si="16"/>
        <v>268.4250363901019</v>
      </c>
      <c r="P63" s="5">
        <f t="shared" si="13"/>
        <v>90.68413391557492</v>
      </c>
      <c r="Q63" s="9">
        <f t="shared" si="14"/>
        <v>0</v>
      </c>
      <c r="R63" s="9">
        <f t="shared" si="15"/>
        <v>0</v>
      </c>
    </row>
    <row r="64" spans="1:18" ht="12.75">
      <c r="A64" s="14">
        <v>32807</v>
      </c>
      <c r="J64" s="9">
        <f t="shared" si="10"/>
        <v>0</v>
      </c>
      <c r="K64" s="9">
        <f t="shared" si="11"/>
        <v>0</v>
      </c>
      <c r="L64" s="9">
        <f t="shared" si="17"/>
        <v>272</v>
      </c>
      <c r="M64" s="9">
        <f t="shared" si="17"/>
        <v>351</v>
      </c>
      <c r="N64" s="5">
        <f t="shared" si="12"/>
        <v>0</v>
      </c>
      <c r="O64" s="11">
        <f t="shared" si="16"/>
        <v>268.4250363901019</v>
      </c>
      <c r="P64" s="5">
        <f t="shared" si="13"/>
        <v>90.68413391557492</v>
      </c>
      <c r="Q64" s="9">
        <f t="shared" si="14"/>
        <v>0</v>
      </c>
      <c r="R64" s="9">
        <f t="shared" si="15"/>
        <v>0</v>
      </c>
    </row>
    <row r="65" spans="1:18" ht="12.75">
      <c r="A65" s="14">
        <v>32808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272</v>
      </c>
      <c r="M65" s="9">
        <f t="shared" si="18"/>
        <v>351</v>
      </c>
      <c r="N65" s="5">
        <f t="shared" si="12"/>
        <v>0</v>
      </c>
      <c r="O65" s="11">
        <f t="shared" si="16"/>
        <v>268.4250363901019</v>
      </c>
      <c r="P65" s="5">
        <f t="shared" si="13"/>
        <v>90.68413391557492</v>
      </c>
      <c r="Q65" s="9">
        <f t="shared" si="14"/>
        <v>0</v>
      </c>
      <c r="R65" s="9">
        <f t="shared" si="15"/>
        <v>0</v>
      </c>
    </row>
    <row r="66" spans="1:18" ht="12.75">
      <c r="A66" s="14">
        <v>32809</v>
      </c>
      <c r="J66" s="9">
        <f t="shared" si="10"/>
        <v>0</v>
      </c>
      <c r="K66" s="9">
        <f t="shared" si="11"/>
        <v>0</v>
      </c>
      <c r="L66" s="9">
        <f t="shared" si="18"/>
        <v>272</v>
      </c>
      <c r="M66" s="9">
        <f t="shared" si="18"/>
        <v>351</v>
      </c>
      <c r="N66" s="5">
        <f t="shared" si="12"/>
        <v>0</v>
      </c>
      <c r="O66" s="11">
        <f t="shared" si="16"/>
        <v>268.4250363901019</v>
      </c>
      <c r="P66" s="5">
        <f t="shared" si="13"/>
        <v>90.68413391557492</v>
      </c>
      <c r="Q66" s="9">
        <f t="shared" si="14"/>
        <v>0</v>
      </c>
      <c r="R66" s="9">
        <f t="shared" si="15"/>
        <v>0</v>
      </c>
    </row>
    <row r="67" spans="1:19" ht="12.75">
      <c r="A67" s="14">
        <v>32810</v>
      </c>
      <c r="J67" s="9">
        <f t="shared" si="10"/>
        <v>0</v>
      </c>
      <c r="K67" s="9">
        <f t="shared" si="11"/>
        <v>0</v>
      </c>
      <c r="L67" s="9">
        <f t="shared" si="18"/>
        <v>272</v>
      </c>
      <c r="M67" s="9">
        <f t="shared" si="18"/>
        <v>351</v>
      </c>
      <c r="N67" s="5">
        <f t="shared" si="12"/>
        <v>0</v>
      </c>
      <c r="O67" s="11">
        <f t="shared" si="16"/>
        <v>268.4250363901019</v>
      </c>
      <c r="P67" s="5">
        <f t="shared" si="13"/>
        <v>90.68413391557492</v>
      </c>
      <c r="Q67" s="9">
        <f t="shared" si="14"/>
        <v>0</v>
      </c>
      <c r="R67" s="9">
        <f t="shared" si="15"/>
        <v>0</v>
      </c>
      <c r="S67" s="8" t="s">
        <v>63</v>
      </c>
    </row>
    <row r="68" spans="1:18" ht="12.75">
      <c r="A68" s="14">
        <v>32811</v>
      </c>
      <c r="G68" s="9">
        <v>1</v>
      </c>
      <c r="H68" s="9">
        <v>1</v>
      </c>
      <c r="I68" s="9">
        <v>1</v>
      </c>
      <c r="J68" s="9">
        <f aca="true" t="shared" si="19" ref="J68:J101">-B68-C68+D68+E68</f>
        <v>0</v>
      </c>
      <c r="K68" s="9">
        <f aca="true" t="shared" si="20" ref="K68:K101">-F68-G68+H68+I68</f>
        <v>1</v>
      </c>
      <c r="L68" s="9">
        <f t="shared" si="18"/>
        <v>272</v>
      </c>
      <c r="M68" s="9">
        <f t="shared" si="18"/>
        <v>352</v>
      </c>
      <c r="N68" s="5">
        <f aca="true" t="shared" si="21" ref="N68:N101">(+J68+K68)*($J$103/($J$103+$K$103))</f>
        <v>0.43085880640465796</v>
      </c>
      <c r="O68" s="11">
        <f t="shared" si="16"/>
        <v>268.8558951965066</v>
      </c>
      <c r="P68" s="5">
        <f aca="true" t="shared" si="22" ref="P68:P101">O68*100/$N$103</f>
        <v>90.82969432314407</v>
      </c>
      <c r="Q68" s="9">
        <f aca="true" t="shared" si="23" ref="Q68:Q101">+B68+C68+F68+G68</f>
        <v>1</v>
      </c>
      <c r="R68" s="9">
        <f aca="true" t="shared" si="24" ref="R68:R101">D68+E68+H68+I68</f>
        <v>2</v>
      </c>
    </row>
    <row r="69" spans="1:18" ht="12.75">
      <c r="A69" s="14">
        <v>32812</v>
      </c>
      <c r="H69" s="9">
        <v>3</v>
      </c>
      <c r="J69" s="9">
        <f t="shared" si="19"/>
        <v>0</v>
      </c>
      <c r="K69" s="9">
        <f t="shared" si="20"/>
        <v>3</v>
      </c>
      <c r="L69" s="9">
        <f t="shared" si="18"/>
        <v>272</v>
      </c>
      <c r="M69" s="9">
        <f t="shared" si="18"/>
        <v>355</v>
      </c>
      <c r="N69" s="5">
        <f t="shared" si="21"/>
        <v>1.292576419213974</v>
      </c>
      <c r="O69" s="11">
        <f aca="true" t="shared" si="25" ref="O69:O101">O68+N69</f>
        <v>270.14847161572055</v>
      </c>
      <c r="P69" s="5">
        <f t="shared" si="22"/>
        <v>91.26637554585149</v>
      </c>
      <c r="Q69" s="9">
        <f t="shared" si="23"/>
        <v>0</v>
      </c>
      <c r="R69" s="9">
        <f t="shared" si="24"/>
        <v>3</v>
      </c>
    </row>
    <row r="70" spans="1:18" ht="12.75">
      <c r="A70" s="14">
        <v>32813</v>
      </c>
      <c r="F70" s="9">
        <v>1</v>
      </c>
      <c r="I70" s="9">
        <v>1</v>
      </c>
      <c r="J70" s="9">
        <f t="shared" si="19"/>
        <v>0</v>
      </c>
      <c r="K70" s="9">
        <f t="shared" si="20"/>
        <v>0</v>
      </c>
      <c r="L70" s="9">
        <f t="shared" si="18"/>
        <v>272</v>
      </c>
      <c r="M70" s="9">
        <f t="shared" si="18"/>
        <v>355</v>
      </c>
      <c r="N70" s="5">
        <f t="shared" si="21"/>
        <v>0</v>
      </c>
      <c r="O70" s="11">
        <f t="shared" si="25"/>
        <v>270.14847161572055</v>
      </c>
      <c r="P70" s="5">
        <f t="shared" si="22"/>
        <v>91.26637554585149</v>
      </c>
      <c r="Q70" s="9">
        <f t="shared" si="23"/>
        <v>1</v>
      </c>
      <c r="R70" s="9">
        <f t="shared" si="24"/>
        <v>1</v>
      </c>
    </row>
    <row r="71" spans="1:18" ht="12.75">
      <c r="A71" s="14">
        <v>32814</v>
      </c>
      <c r="B71" s="9">
        <v>1</v>
      </c>
      <c r="D71" s="9">
        <v>4</v>
      </c>
      <c r="E71" s="9">
        <v>1</v>
      </c>
      <c r="H71" s="9">
        <v>1</v>
      </c>
      <c r="J71" s="9">
        <f t="shared" si="19"/>
        <v>4</v>
      </c>
      <c r="K71" s="9">
        <f t="shared" si="20"/>
        <v>1</v>
      </c>
      <c r="L71" s="9">
        <f t="shared" si="18"/>
        <v>276</v>
      </c>
      <c r="M71" s="9">
        <f t="shared" si="18"/>
        <v>356</v>
      </c>
      <c r="N71" s="5">
        <f t="shared" si="21"/>
        <v>2.15429403202329</v>
      </c>
      <c r="O71" s="11">
        <f t="shared" si="25"/>
        <v>272.30276564774385</v>
      </c>
      <c r="P71" s="5">
        <f t="shared" si="22"/>
        <v>91.9941775836972</v>
      </c>
      <c r="Q71" s="9">
        <f t="shared" si="23"/>
        <v>1</v>
      </c>
      <c r="R71" s="9">
        <f t="shared" si="24"/>
        <v>6</v>
      </c>
    </row>
    <row r="72" spans="1:18" ht="12.75">
      <c r="A72" s="14">
        <v>32815</v>
      </c>
      <c r="G72" s="9">
        <v>1</v>
      </c>
      <c r="H72" s="9">
        <v>2</v>
      </c>
      <c r="I72" s="9">
        <v>2</v>
      </c>
      <c r="J72" s="9">
        <f t="shared" si="19"/>
        <v>0</v>
      </c>
      <c r="K72" s="9">
        <f t="shared" si="20"/>
        <v>3</v>
      </c>
      <c r="L72" s="9">
        <f t="shared" si="18"/>
        <v>276</v>
      </c>
      <c r="M72" s="9">
        <f t="shared" si="18"/>
        <v>359</v>
      </c>
      <c r="N72" s="5">
        <f t="shared" si="21"/>
        <v>1.292576419213974</v>
      </c>
      <c r="O72" s="11">
        <f t="shared" si="25"/>
        <v>273.5953420669578</v>
      </c>
      <c r="P72" s="5">
        <f t="shared" si="22"/>
        <v>92.43085880640461</v>
      </c>
      <c r="Q72" s="9">
        <f t="shared" si="23"/>
        <v>1</v>
      </c>
      <c r="R72" s="9">
        <f t="shared" si="24"/>
        <v>4</v>
      </c>
    </row>
    <row r="73" spans="1:18" ht="12.75">
      <c r="A73" s="14">
        <v>32816</v>
      </c>
      <c r="D73" s="9">
        <v>1</v>
      </c>
      <c r="H73" s="9">
        <v>1</v>
      </c>
      <c r="I73" s="9">
        <v>1</v>
      </c>
      <c r="J73" s="9">
        <f t="shared" si="19"/>
        <v>1</v>
      </c>
      <c r="K73" s="9">
        <f t="shared" si="20"/>
        <v>2</v>
      </c>
      <c r="L73" s="9">
        <f t="shared" si="18"/>
        <v>277</v>
      </c>
      <c r="M73" s="9">
        <f t="shared" si="18"/>
        <v>361</v>
      </c>
      <c r="N73" s="5">
        <f t="shared" si="21"/>
        <v>1.292576419213974</v>
      </c>
      <c r="O73" s="11">
        <f t="shared" si="25"/>
        <v>274.88791848617177</v>
      </c>
      <c r="P73" s="5">
        <f t="shared" si="22"/>
        <v>92.86754002911204</v>
      </c>
      <c r="Q73" s="9">
        <f t="shared" si="23"/>
        <v>0</v>
      </c>
      <c r="R73" s="9">
        <f t="shared" si="24"/>
        <v>3</v>
      </c>
    </row>
    <row r="74" spans="1:18" ht="12.75">
      <c r="A74" s="14">
        <v>32817</v>
      </c>
      <c r="J74" s="9">
        <f t="shared" si="19"/>
        <v>0</v>
      </c>
      <c r="K74" s="9">
        <f t="shared" si="20"/>
        <v>0</v>
      </c>
      <c r="L74" s="9">
        <f t="shared" si="18"/>
        <v>277</v>
      </c>
      <c r="M74" s="9">
        <f t="shared" si="18"/>
        <v>361</v>
      </c>
      <c r="N74" s="5">
        <f t="shared" si="21"/>
        <v>0</v>
      </c>
      <c r="O74" s="11">
        <f t="shared" si="25"/>
        <v>274.88791848617177</v>
      </c>
      <c r="P74" s="5">
        <f t="shared" si="22"/>
        <v>92.86754002911204</v>
      </c>
      <c r="Q74" s="9">
        <f t="shared" si="23"/>
        <v>0</v>
      </c>
      <c r="R74" s="9">
        <f t="shared" si="24"/>
        <v>0</v>
      </c>
    </row>
    <row r="75" spans="1:18" ht="12.75">
      <c r="A75" s="14">
        <v>32818</v>
      </c>
      <c r="J75" s="9">
        <f t="shared" si="19"/>
        <v>0</v>
      </c>
      <c r="K75" s="9">
        <f t="shared" si="20"/>
        <v>0</v>
      </c>
      <c r="L75" s="9">
        <f t="shared" si="18"/>
        <v>277</v>
      </c>
      <c r="M75" s="9">
        <f t="shared" si="18"/>
        <v>361</v>
      </c>
      <c r="N75" s="5">
        <f t="shared" si="21"/>
        <v>0</v>
      </c>
      <c r="O75" s="11">
        <f t="shared" si="25"/>
        <v>274.88791848617177</v>
      </c>
      <c r="P75" s="5">
        <f t="shared" si="22"/>
        <v>92.86754002911204</v>
      </c>
      <c r="Q75" s="9">
        <f t="shared" si="23"/>
        <v>0</v>
      </c>
      <c r="R75" s="9">
        <f t="shared" si="24"/>
        <v>0</v>
      </c>
    </row>
    <row r="76" spans="1:18" ht="12.75">
      <c r="A76" s="14">
        <v>32819</v>
      </c>
      <c r="H76" s="9">
        <v>2</v>
      </c>
      <c r="J76" s="9">
        <f t="shared" si="19"/>
        <v>0</v>
      </c>
      <c r="K76" s="9">
        <f t="shared" si="20"/>
        <v>2</v>
      </c>
      <c r="L76" s="9">
        <f t="shared" si="18"/>
        <v>277</v>
      </c>
      <c r="M76" s="9">
        <f t="shared" si="18"/>
        <v>363</v>
      </c>
      <c r="N76" s="5">
        <f t="shared" si="21"/>
        <v>0.8617176128093159</v>
      </c>
      <c r="O76" s="11">
        <f t="shared" si="25"/>
        <v>275.7496360989811</v>
      </c>
      <c r="P76" s="5">
        <f t="shared" si="22"/>
        <v>93.15866084425032</v>
      </c>
      <c r="Q76" s="9">
        <f t="shared" si="23"/>
        <v>0</v>
      </c>
      <c r="R76" s="9">
        <f t="shared" si="24"/>
        <v>2</v>
      </c>
    </row>
    <row r="77" spans="1:18" ht="12.75">
      <c r="A77" s="14">
        <v>32820</v>
      </c>
      <c r="J77" s="9">
        <f t="shared" si="19"/>
        <v>0</v>
      </c>
      <c r="K77" s="9">
        <f t="shared" si="20"/>
        <v>0</v>
      </c>
      <c r="L77" s="9">
        <f t="shared" si="18"/>
        <v>277</v>
      </c>
      <c r="M77" s="9">
        <f t="shared" si="18"/>
        <v>363</v>
      </c>
      <c r="N77" s="5">
        <f t="shared" si="21"/>
        <v>0</v>
      </c>
      <c r="O77" s="11">
        <f t="shared" si="25"/>
        <v>275.7496360989811</v>
      </c>
      <c r="P77" s="5">
        <f t="shared" si="22"/>
        <v>93.15866084425032</v>
      </c>
      <c r="Q77" s="9">
        <f t="shared" si="23"/>
        <v>0</v>
      </c>
      <c r="R77" s="9">
        <f t="shared" si="24"/>
        <v>0</v>
      </c>
    </row>
    <row r="78" spans="1:18" ht="12.75">
      <c r="A78" s="14">
        <v>32821</v>
      </c>
      <c r="G78" s="9">
        <v>1</v>
      </c>
      <c r="H78" s="9">
        <v>3</v>
      </c>
      <c r="I78" s="9">
        <v>1</v>
      </c>
      <c r="J78" s="9">
        <f t="shared" si="19"/>
        <v>0</v>
      </c>
      <c r="K78" s="9">
        <f t="shared" si="20"/>
        <v>3</v>
      </c>
      <c r="L78" s="9">
        <f t="shared" si="18"/>
        <v>277</v>
      </c>
      <c r="M78" s="9">
        <f t="shared" si="18"/>
        <v>366</v>
      </c>
      <c r="N78" s="5">
        <f t="shared" si="21"/>
        <v>1.292576419213974</v>
      </c>
      <c r="O78" s="11">
        <f t="shared" si="25"/>
        <v>277.0422125181951</v>
      </c>
      <c r="P78" s="5">
        <f t="shared" si="22"/>
        <v>93.59534206695774</v>
      </c>
      <c r="Q78" s="9">
        <f t="shared" si="23"/>
        <v>1</v>
      </c>
      <c r="R78" s="9">
        <f t="shared" si="24"/>
        <v>4</v>
      </c>
    </row>
    <row r="79" spans="1:18" ht="12.75">
      <c r="A79" s="14">
        <v>32822</v>
      </c>
      <c r="H79" s="9">
        <v>2</v>
      </c>
      <c r="I79" s="9">
        <v>4</v>
      </c>
      <c r="J79" s="9">
        <f t="shared" si="19"/>
        <v>0</v>
      </c>
      <c r="K79" s="9">
        <f t="shared" si="20"/>
        <v>6</v>
      </c>
      <c r="L79" s="9">
        <f t="shared" si="18"/>
        <v>277</v>
      </c>
      <c r="M79" s="9">
        <f t="shared" si="18"/>
        <v>372</v>
      </c>
      <c r="N79" s="5">
        <f t="shared" si="21"/>
        <v>2.585152838427948</v>
      </c>
      <c r="O79" s="11">
        <f t="shared" si="25"/>
        <v>279.62736535662305</v>
      </c>
      <c r="P79" s="5">
        <f t="shared" si="22"/>
        <v>94.4687045123726</v>
      </c>
      <c r="Q79" s="9">
        <f t="shared" si="23"/>
        <v>0</v>
      </c>
      <c r="R79" s="9">
        <f t="shared" si="24"/>
        <v>6</v>
      </c>
    </row>
    <row r="80" spans="1:18" ht="12.75">
      <c r="A80" s="14">
        <v>32823</v>
      </c>
      <c r="D80" s="9">
        <v>6</v>
      </c>
      <c r="E80" s="9">
        <v>1</v>
      </c>
      <c r="H80" s="9">
        <v>6</v>
      </c>
      <c r="I80" s="9">
        <v>3</v>
      </c>
      <c r="J80" s="9">
        <f t="shared" si="19"/>
        <v>7</v>
      </c>
      <c r="K80" s="9">
        <f t="shared" si="20"/>
        <v>9</v>
      </c>
      <c r="L80" s="9">
        <f t="shared" si="18"/>
        <v>284</v>
      </c>
      <c r="M80" s="9">
        <f t="shared" si="18"/>
        <v>381</v>
      </c>
      <c r="N80" s="5">
        <f t="shared" si="21"/>
        <v>6.893740902474527</v>
      </c>
      <c r="O80" s="11">
        <f t="shared" si="25"/>
        <v>286.52110625909756</v>
      </c>
      <c r="P80" s="5">
        <f t="shared" si="22"/>
        <v>96.79767103347885</v>
      </c>
      <c r="Q80" s="9">
        <f t="shared" si="23"/>
        <v>0</v>
      </c>
      <c r="R80" s="9">
        <f t="shared" si="24"/>
        <v>16</v>
      </c>
    </row>
    <row r="81" spans="1:19" ht="12.75">
      <c r="A81" s="14">
        <v>32824</v>
      </c>
      <c r="D81" s="9">
        <v>2</v>
      </c>
      <c r="E81" s="9">
        <v>3</v>
      </c>
      <c r="J81" s="9">
        <f t="shared" si="19"/>
        <v>5</v>
      </c>
      <c r="K81" s="9">
        <f t="shared" si="20"/>
        <v>0</v>
      </c>
      <c r="L81" s="9">
        <f t="shared" si="18"/>
        <v>289</v>
      </c>
      <c r="M81" s="9">
        <f t="shared" si="18"/>
        <v>381</v>
      </c>
      <c r="N81" s="5">
        <f t="shared" si="21"/>
        <v>2.15429403202329</v>
      </c>
      <c r="O81" s="11">
        <f t="shared" si="25"/>
        <v>288.67540029112087</v>
      </c>
      <c r="P81" s="5">
        <f t="shared" si="22"/>
        <v>97.52547307132456</v>
      </c>
      <c r="Q81" s="9">
        <f t="shared" si="23"/>
        <v>0</v>
      </c>
      <c r="R81" s="9">
        <f t="shared" si="24"/>
        <v>5</v>
      </c>
      <c r="S81" s="8" t="s">
        <v>64</v>
      </c>
    </row>
    <row r="82" spans="1:18" ht="12.75">
      <c r="A82" s="14">
        <v>32825</v>
      </c>
      <c r="H82" s="9">
        <v>1</v>
      </c>
      <c r="I82" s="9">
        <v>3</v>
      </c>
      <c r="J82" s="9">
        <f t="shared" si="19"/>
        <v>0</v>
      </c>
      <c r="K82" s="9">
        <f t="shared" si="20"/>
        <v>4</v>
      </c>
      <c r="L82" s="9">
        <f t="shared" si="18"/>
        <v>289</v>
      </c>
      <c r="M82" s="9">
        <f t="shared" si="18"/>
        <v>385</v>
      </c>
      <c r="N82" s="5">
        <f t="shared" si="21"/>
        <v>1.7234352256186318</v>
      </c>
      <c r="O82" s="11">
        <f t="shared" si="25"/>
        <v>290.3988355167395</v>
      </c>
      <c r="P82" s="5">
        <f t="shared" si="22"/>
        <v>98.10771470160113</v>
      </c>
      <c r="Q82" s="9">
        <f t="shared" si="23"/>
        <v>0</v>
      </c>
      <c r="R82" s="9">
        <f t="shared" si="24"/>
        <v>4</v>
      </c>
    </row>
    <row r="83" spans="1:18" ht="12.75">
      <c r="A83" s="14">
        <v>32826</v>
      </c>
      <c r="J83" s="9">
        <f t="shared" si="19"/>
        <v>0</v>
      </c>
      <c r="K83" s="9">
        <f t="shared" si="20"/>
        <v>0</v>
      </c>
      <c r="L83" s="9">
        <f t="shared" si="18"/>
        <v>289</v>
      </c>
      <c r="M83" s="9">
        <f t="shared" si="18"/>
        <v>385</v>
      </c>
      <c r="N83" s="5">
        <f t="shared" si="21"/>
        <v>0</v>
      </c>
      <c r="O83" s="11">
        <f t="shared" si="25"/>
        <v>290.3988355167395</v>
      </c>
      <c r="P83" s="5">
        <f t="shared" si="22"/>
        <v>98.10771470160113</v>
      </c>
      <c r="Q83" s="9">
        <f t="shared" si="23"/>
        <v>0</v>
      </c>
      <c r="R83" s="9">
        <f t="shared" si="24"/>
        <v>0</v>
      </c>
    </row>
    <row r="84" spans="1:18" ht="12.75">
      <c r="A84" s="14">
        <v>32827</v>
      </c>
      <c r="D84" s="9">
        <v>1</v>
      </c>
      <c r="E84" s="9">
        <v>1</v>
      </c>
      <c r="J84" s="9">
        <f t="shared" si="19"/>
        <v>2</v>
      </c>
      <c r="K84" s="9">
        <f t="shared" si="20"/>
        <v>0</v>
      </c>
      <c r="L84" s="9">
        <f t="shared" si="18"/>
        <v>291</v>
      </c>
      <c r="M84" s="9">
        <f t="shared" si="18"/>
        <v>385</v>
      </c>
      <c r="N84" s="5">
        <f t="shared" si="21"/>
        <v>0.8617176128093159</v>
      </c>
      <c r="O84" s="11">
        <f t="shared" si="25"/>
        <v>291.26055312954884</v>
      </c>
      <c r="P84" s="5">
        <f t="shared" si="22"/>
        <v>98.39883551673941</v>
      </c>
      <c r="Q84" s="9">
        <f t="shared" si="23"/>
        <v>0</v>
      </c>
      <c r="R84" s="9">
        <f t="shared" si="24"/>
        <v>2</v>
      </c>
    </row>
    <row r="85" spans="1:18" ht="12.75">
      <c r="A85" s="14">
        <v>32828</v>
      </c>
      <c r="J85" s="9">
        <f t="shared" si="19"/>
        <v>0</v>
      </c>
      <c r="K85" s="9">
        <f t="shared" si="20"/>
        <v>0</v>
      </c>
      <c r="L85" s="9">
        <f aca="true" t="shared" si="26" ref="L85:M101">L84+J85</f>
        <v>291</v>
      </c>
      <c r="M85" s="9">
        <f t="shared" si="26"/>
        <v>385</v>
      </c>
      <c r="N85" s="5">
        <f t="shared" si="21"/>
        <v>0</v>
      </c>
      <c r="O85" s="11">
        <f t="shared" si="25"/>
        <v>291.26055312954884</v>
      </c>
      <c r="P85" s="5">
        <f t="shared" si="22"/>
        <v>98.39883551673941</v>
      </c>
      <c r="Q85" s="9">
        <f t="shared" si="23"/>
        <v>0</v>
      </c>
      <c r="R85" s="9">
        <f t="shared" si="24"/>
        <v>0</v>
      </c>
    </row>
    <row r="86" spans="1:18" ht="12.75">
      <c r="A86" s="14">
        <v>32829</v>
      </c>
      <c r="J86" s="9">
        <f t="shared" si="19"/>
        <v>0</v>
      </c>
      <c r="K86" s="9">
        <f t="shared" si="20"/>
        <v>0</v>
      </c>
      <c r="L86" s="9">
        <f t="shared" si="26"/>
        <v>291</v>
      </c>
      <c r="M86" s="9">
        <f t="shared" si="26"/>
        <v>385</v>
      </c>
      <c r="N86" s="5">
        <f t="shared" si="21"/>
        <v>0</v>
      </c>
      <c r="O86" s="11">
        <f t="shared" si="25"/>
        <v>291.26055312954884</v>
      </c>
      <c r="P86" s="5">
        <f t="shared" si="22"/>
        <v>98.39883551673941</v>
      </c>
      <c r="Q86" s="9">
        <f t="shared" si="23"/>
        <v>0</v>
      </c>
      <c r="R86" s="9">
        <f t="shared" si="24"/>
        <v>0</v>
      </c>
    </row>
    <row r="87" spans="1:18" ht="12.75">
      <c r="A87" s="14">
        <v>32830</v>
      </c>
      <c r="I87" s="9">
        <v>1</v>
      </c>
      <c r="J87" s="9">
        <f t="shared" si="19"/>
        <v>0</v>
      </c>
      <c r="K87" s="9">
        <f t="shared" si="20"/>
        <v>1</v>
      </c>
      <c r="L87" s="9">
        <f t="shared" si="26"/>
        <v>291</v>
      </c>
      <c r="M87" s="9">
        <f t="shared" si="26"/>
        <v>386</v>
      </c>
      <c r="N87" s="5">
        <f t="shared" si="21"/>
        <v>0.43085880640465796</v>
      </c>
      <c r="O87" s="11">
        <f t="shared" si="25"/>
        <v>291.6914119359535</v>
      </c>
      <c r="P87" s="5">
        <f t="shared" si="22"/>
        <v>98.54439592430856</v>
      </c>
      <c r="Q87" s="9">
        <f t="shared" si="23"/>
        <v>0</v>
      </c>
      <c r="R87" s="9">
        <f t="shared" si="24"/>
        <v>1</v>
      </c>
    </row>
    <row r="88" spans="1:18" ht="12.75">
      <c r="A88" s="14">
        <v>32831</v>
      </c>
      <c r="J88" s="9">
        <f t="shared" si="19"/>
        <v>0</v>
      </c>
      <c r="K88" s="9">
        <f t="shared" si="20"/>
        <v>0</v>
      </c>
      <c r="L88" s="9">
        <f t="shared" si="26"/>
        <v>291</v>
      </c>
      <c r="M88" s="9">
        <f t="shared" si="26"/>
        <v>386</v>
      </c>
      <c r="N88" s="5">
        <f t="shared" si="21"/>
        <v>0</v>
      </c>
      <c r="O88" s="11">
        <f t="shared" si="25"/>
        <v>291.6914119359535</v>
      </c>
      <c r="P88" s="5">
        <f t="shared" si="22"/>
        <v>98.54439592430856</v>
      </c>
      <c r="Q88" s="9">
        <f t="shared" si="23"/>
        <v>0</v>
      </c>
      <c r="R88" s="9">
        <f t="shared" si="24"/>
        <v>0</v>
      </c>
    </row>
    <row r="89" spans="1:18" ht="12.75">
      <c r="A89" s="14">
        <v>32832</v>
      </c>
      <c r="F89" s="9">
        <v>1</v>
      </c>
      <c r="H89" s="9">
        <v>2</v>
      </c>
      <c r="J89" s="9">
        <f t="shared" si="19"/>
        <v>0</v>
      </c>
      <c r="K89" s="9">
        <f t="shared" si="20"/>
        <v>1</v>
      </c>
      <c r="L89" s="9">
        <f t="shared" si="26"/>
        <v>291</v>
      </c>
      <c r="M89" s="9">
        <f t="shared" si="26"/>
        <v>387</v>
      </c>
      <c r="N89" s="5">
        <f t="shared" si="21"/>
        <v>0.43085880640465796</v>
      </c>
      <c r="O89" s="11">
        <f t="shared" si="25"/>
        <v>292.1222707423582</v>
      </c>
      <c r="P89" s="5">
        <f t="shared" si="22"/>
        <v>98.68995633187771</v>
      </c>
      <c r="Q89" s="9">
        <f t="shared" si="23"/>
        <v>1</v>
      </c>
      <c r="R89" s="9">
        <f t="shared" si="24"/>
        <v>2</v>
      </c>
    </row>
    <row r="90" spans="1:18" ht="12.75">
      <c r="A90" s="14">
        <v>32833</v>
      </c>
      <c r="H90" s="9">
        <v>1</v>
      </c>
      <c r="J90" s="9">
        <f t="shared" si="19"/>
        <v>0</v>
      </c>
      <c r="K90" s="9">
        <f t="shared" si="20"/>
        <v>1</v>
      </c>
      <c r="L90" s="9">
        <f t="shared" si="26"/>
        <v>291</v>
      </c>
      <c r="M90" s="9">
        <f t="shared" si="26"/>
        <v>388</v>
      </c>
      <c r="N90" s="5">
        <f t="shared" si="21"/>
        <v>0.43085880640465796</v>
      </c>
      <c r="O90" s="11">
        <f t="shared" si="25"/>
        <v>292.55312954876285</v>
      </c>
      <c r="P90" s="5">
        <f t="shared" si="22"/>
        <v>98.83551673944685</v>
      </c>
      <c r="Q90" s="9">
        <f t="shared" si="23"/>
        <v>0</v>
      </c>
      <c r="R90" s="9">
        <f t="shared" si="24"/>
        <v>1</v>
      </c>
    </row>
    <row r="91" spans="1:18" ht="12.75">
      <c r="A91" s="14">
        <v>32834</v>
      </c>
      <c r="D91" s="9">
        <v>1</v>
      </c>
      <c r="J91" s="9">
        <f t="shared" si="19"/>
        <v>1</v>
      </c>
      <c r="K91" s="9">
        <f t="shared" si="20"/>
        <v>0</v>
      </c>
      <c r="L91" s="9">
        <f t="shared" si="26"/>
        <v>292</v>
      </c>
      <c r="M91" s="9">
        <f t="shared" si="26"/>
        <v>388</v>
      </c>
      <c r="N91" s="5">
        <f t="shared" si="21"/>
        <v>0.43085880640465796</v>
      </c>
      <c r="O91" s="11">
        <f t="shared" si="25"/>
        <v>292.9839883551675</v>
      </c>
      <c r="P91" s="5">
        <f t="shared" si="22"/>
        <v>98.981077147016</v>
      </c>
      <c r="Q91" s="9">
        <f t="shared" si="23"/>
        <v>0</v>
      </c>
      <c r="R91" s="9">
        <f t="shared" si="24"/>
        <v>1</v>
      </c>
    </row>
    <row r="92" spans="1:18" ht="12.75">
      <c r="A92" s="14">
        <v>32835</v>
      </c>
      <c r="J92" s="9">
        <f t="shared" si="19"/>
        <v>0</v>
      </c>
      <c r="K92" s="9">
        <f t="shared" si="20"/>
        <v>0</v>
      </c>
      <c r="L92" s="9">
        <f t="shared" si="26"/>
        <v>292</v>
      </c>
      <c r="M92" s="9">
        <f t="shared" si="26"/>
        <v>388</v>
      </c>
      <c r="N92" s="5">
        <f t="shared" si="21"/>
        <v>0</v>
      </c>
      <c r="O92" s="11">
        <f t="shared" si="25"/>
        <v>292.9839883551675</v>
      </c>
      <c r="P92" s="5">
        <f t="shared" si="22"/>
        <v>98.981077147016</v>
      </c>
      <c r="Q92" s="9">
        <f t="shared" si="23"/>
        <v>0</v>
      </c>
      <c r="R92" s="9">
        <f t="shared" si="24"/>
        <v>0</v>
      </c>
    </row>
    <row r="93" spans="1:18" ht="12.75">
      <c r="A93" s="14">
        <v>32836</v>
      </c>
      <c r="J93" s="9">
        <f t="shared" si="19"/>
        <v>0</v>
      </c>
      <c r="K93" s="9">
        <f t="shared" si="20"/>
        <v>0</v>
      </c>
      <c r="L93" s="9">
        <f t="shared" si="26"/>
        <v>292</v>
      </c>
      <c r="M93" s="9">
        <f t="shared" si="26"/>
        <v>388</v>
      </c>
      <c r="N93" s="5">
        <f t="shared" si="21"/>
        <v>0</v>
      </c>
      <c r="O93" s="11">
        <f t="shared" si="25"/>
        <v>292.9839883551675</v>
      </c>
      <c r="P93" s="5">
        <f t="shared" si="22"/>
        <v>98.981077147016</v>
      </c>
      <c r="Q93" s="9">
        <f t="shared" si="23"/>
        <v>0</v>
      </c>
      <c r="R93" s="9">
        <f t="shared" si="24"/>
        <v>0</v>
      </c>
    </row>
    <row r="94" spans="1:18" ht="12.75">
      <c r="A94" s="14">
        <v>32837</v>
      </c>
      <c r="D94" s="9">
        <v>1</v>
      </c>
      <c r="H94" s="9">
        <v>3</v>
      </c>
      <c r="J94" s="9">
        <f t="shared" si="19"/>
        <v>1</v>
      </c>
      <c r="K94" s="9">
        <f t="shared" si="20"/>
        <v>3</v>
      </c>
      <c r="L94" s="9">
        <f t="shared" si="26"/>
        <v>293</v>
      </c>
      <c r="M94" s="9">
        <f t="shared" si="26"/>
        <v>391</v>
      </c>
      <c r="N94" s="5">
        <f t="shared" si="21"/>
        <v>1.7234352256186318</v>
      </c>
      <c r="O94" s="11">
        <f t="shared" si="25"/>
        <v>294.70742358078616</v>
      </c>
      <c r="P94" s="5">
        <f t="shared" si="22"/>
        <v>99.56331877729257</v>
      </c>
      <c r="Q94" s="9">
        <f t="shared" si="23"/>
        <v>0</v>
      </c>
      <c r="R94" s="9">
        <f t="shared" si="24"/>
        <v>4</v>
      </c>
    </row>
    <row r="95" spans="1:19" ht="12.75">
      <c r="A95" s="14">
        <v>32838</v>
      </c>
      <c r="D95" s="9">
        <v>2</v>
      </c>
      <c r="J95" s="9">
        <f t="shared" si="19"/>
        <v>2</v>
      </c>
      <c r="K95" s="9">
        <f t="shared" si="20"/>
        <v>0</v>
      </c>
      <c r="L95" s="9">
        <f t="shared" si="26"/>
        <v>295</v>
      </c>
      <c r="M95" s="9">
        <f t="shared" si="26"/>
        <v>391</v>
      </c>
      <c r="N95" s="5">
        <f t="shared" si="21"/>
        <v>0.8617176128093159</v>
      </c>
      <c r="O95" s="11">
        <f t="shared" si="25"/>
        <v>295.5691411935955</v>
      </c>
      <c r="P95" s="5">
        <f t="shared" si="22"/>
        <v>99.85443959243085</v>
      </c>
      <c r="Q95" s="9">
        <f t="shared" si="23"/>
        <v>0</v>
      </c>
      <c r="R95" s="9">
        <f t="shared" si="24"/>
        <v>2</v>
      </c>
      <c r="S95" s="8" t="s">
        <v>65</v>
      </c>
    </row>
    <row r="96" spans="1:18" ht="12.75">
      <c r="A96" s="14">
        <v>32839</v>
      </c>
      <c r="H96" s="9">
        <v>1</v>
      </c>
      <c r="J96" s="9">
        <f t="shared" si="19"/>
        <v>0</v>
      </c>
      <c r="K96" s="9">
        <f t="shared" si="20"/>
        <v>1</v>
      </c>
      <c r="L96" s="9">
        <f t="shared" si="26"/>
        <v>295</v>
      </c>
      <c r="M96" s="9">
        <f t="shared" si="26"/>
        <v>392</v>
      </c>
      <c r="N96" s="5">
        <f t="shared" si="21"/>
        <v>0.43085880640465796</v>
      </c>
      <c r="O96" s="11">
        <f t="shared" si="25"/>
        <v>296.00000000000017</v>
      </c>
      <c r="P96" s="5">
        <f t="shared" si="22"/>
        <v>100</v>
      </c>
      <c r="Q96" s="9">
        <f t="shared" si="23"/>
        <v>0</v>
      </c>
      <c r="R96" s="9">
        <f t="shared" si="24"/>
        <v>1</v>
      </c>
    </row>
    <row r="97" spans="1:18" ht="12.75">
      <c r="A97" s="14">
        <v>32840</v>
      </c>
      <c r="D97" s="9">
        <v>1</v>
      </c>
      <c r="J97" s="9">
        <f t="shared" si="19"/>
        <v>1</v>
      </c>
      <c r="K97" s="9">
        <f t="shared" si="20"/>
        <v>0</v>
      </c>
      <c r="L97" s="9">
        <f t="shared" si="26"/>
        <v>296</v>
      </c>
      <c r="M97" s="9">
        <f t="shared" si="26"/>
        <v>392</v>
      </c>
      <c r="N97" s="5">
        <f t="shared" si="21"/>
        <v>0.43085880640465796</v>
      </c>
      <c r="O97" s="11">
        <f t="shared" si="25"/>
        <v>296.43085880640484</v>
      </c>
      <c r="P97" s="5">
        <f t="shared" si="22"/>
        <v>100.14556040756914</v>
      </c>
      <c r="Q97" s="9">
        <f t="shared" si="23"/>
        <v>0</v>
      </c>
      <c r="R97" s="9">
        <f t="shared" si="24"/>
        <v>1</v>
      </c>
    </row>
    <row r="98" spans="1:18" ht="12.75">
      <c r="A98" s="14">
        <v>32841</v>
      </c>
      <c r="J98" s="9">
        <f t="shared" si="19"/>
        <v>0</v>
      </c>
      <c r="K98" s="9">
        <f t="shared" si="20"/>
        <v>0</v>
      </c>
      <c r="L98" s="9">
        <f t="shared" si="26"/>
        <v>296</v>
      </c>
      <c r="M98" s="9">
        <f t="shared" si="26"/>
        <v>392</v>
      </c>
      <c r="N98" s="5">
        <f t="shared" si="21"/>
        <v>0</v>
      </c>
      <c r="O98" s="11">
        <f t="shared" si="25"/>
        <v>296.43085880640484</v>
      </c>
      <c r="P98" s="5">
        <f t="shared" si="22"/>
        <v>100.14556040756914</v>
      </c>
      <c r="Q98" s="9">
        <f t="shared" si="23"/>
        <v>0</v>
      </c>
      <c r="R98" s="9">
        <f t="shared" si="24"/>
        <v>0</v>
      </c>
    </row>
    <row r="99" spans="1:18" ht="12.75">
      <c r="A99" s="14">
        <v>32842</v>
      </c>
      <c r="J99" s="9">
        <f t="shared" si="19"/>
        <v>0</v>
      </c>
      <c r="K99" s="9">
        <f t="shared" si="20"/>
        <v>0</v>
      </c>
      <c r="L99" s="9">
        <f t="shared" si="26"/>
        <v>296</v>
      </c>
      <c r="M99" s="9">
        <f t="shared" si="26"/>
        <v>392</v>
      </c>
      <c r="N99" s="5">
        <f t="shared" si="21"/>
        <v>0</v>
      </c>
      <c r="O99" s="11">
        <f t="shared" si="25"/>
        <v>296.43085880640484</v>
      </c>
      <c r="P99" s="5">
        <f t="shared" si="22"/>
        <v>100.14556040756914</v>
      </c>
      <c r="Q99" s="9">
        <f t="shared" si="23"/>
        <v>0</v>
      </c>
      <c r="R99" s="9">
        <f t="shared" si="24"/>
        <v>0</v>
      </c>
    </row>
    <row r="100" spans="1:18" ht="12.75">
      <c r="A100" s="14">
        <v>32843</v>
      </c>
      <c r="G100" s="9">
        <v>1</v>
      </c>
      <c r="J100" s="9">
        <f t="shared" si="19"/>
        <v>0</v>
      </c>
      <c r="K100" s="9">
        <f t="shared" si="20"/>
        <v>-1</v>
      </c>
      <c r="L100" s="9">
        <f t="shared" si="26"/>
        <v>296</v>
      </c>
      <c r="M100" s="9">
        <f t="shared" si="26"/>
        <v>391</v>
      </c>
      <c r="N100" s="5">
        <f t="shared" si="21"/>
        <v>-0.43085880640465796</v>
      </c>
      <c r="O100" s="11">
        <f t="shared" si="25"/>
        <v>296.00000000000017</v>
      </c>
      <c r="P100" s="5">
        <f t="shared" si="22"/>
        <v>100</v>
      </c>
      <c r="Q100" s="9">
        <f t="shared" si="23"/>
        <v>1</v>
      </c>
      <c r="R100" s="9">
        <f t="shared" si="24"/>
        <v>0</v>
      </c>
    </row>
    <row r="101" spans="1:18" ht="12.75">
      <c r="A101" s="14">
        <v>32844</v>
      </c>
      <c r="G101" s="9"/>
      <c r="H101" s="9"/>
      <c r="I101" s="9"/>
      <c r="J101" s="9">
        <f t="shared" si="19"/>
        <v>0</v>
      </c>
      <c r="K101" s="9">
        <f t="shared" si="20"/>
        <v>0</v>
      </c>
      <c r="L101" s="9">
        <f t="shared" si="26"/>
        <v>296</v>
      </c>
      <c r="M101" s="9">
        <f t="shared" si="26"/>
        <v>391</v>
      </c>
      <c r="N101" s="5">
        <f t="shared" si="21"/>
        <v>0</v>
      </c>
      <c r="O101" s="11">
        <f t="shared" si="25"/>
        <v>296.00000000000017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10</v>
      </c>
      <c r="C103" s="9">
        <f t="shared" si="27"/>
        <v>15</v>
      </c>
      <c r="D103" s="9">
        <f t="shared" si="27"/>
        <v>167</v>
      </c>
      <c r="E103" s="9">
        <f t="shared" si="27"/>
        <v>154</v>
      </c>
      <c r="F103" s="9">
        <f t="shared" si="27"/>
        <v>20</v>
      </c>
      <c r="G103" s="9">
        <f t="shared" si="27"/>
        <v>20</v>
      </c>
      <c r="H103" s="9">
        <f t="shared" si="27"/>
        <v>276</v>
      </c>
      <c r="I103" s="9">
        <f t="shared" si="27"/>
        <v>155</v>
      </c>
      <c r="J103" s="9">
        <f t="shared" si="27"/>
        <v>296</v>
      </c>
      <c r="K103" s="9">
        <f t="shared" si="27"/>
        <v>391</v>
      </c>
      <c r="N103" s="5">
        <f>SUM(N4:N101)</f>
        <v>296.00000000000017</v>
      </c>
      <c r="Q103" s="11">
        <f>SUM(Q4:Q101)</f>
        <v>65</v>
      </c>
      <c r="R103" s="11">
        <f>SUM(R4:R101)</f>
        <v>752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C1">
      <selection activeCell="I11" sqref="I11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75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1988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851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713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4">
        <v>32747</v>
      </c>
      <c r="B4" s="19"/>
      <c r="C4" s="19"/>
      <c r="D4" s="19"/>
      <c r="E4" s="19"/>
      <c r="F4" s="20">
        <v>1</v>
      </c>
      <c r="G4" s="19"/>
      <c r="H4" s="19"/>
      <c r="I4" s="19"/>
      <c r="J4" s="9">
        <f aca="true" t="shared" si="0" ref="J4:J35">-B4-C4+D4+E4</f>
        <v>0</v>
      </c>
      <c r="K4" s="9">
        <f aca="true" t="shared" si="1" ref="K4:K35">-F4-G4+H4+I4</f>
        <v>-1</v>
      </c>
      <c r="L4" s="9">
        <f>J4</f>
        <v>0</v>
      </c>
      <c r="M4" s="9">
        <f>K4</f>
        <v>-1</v>
      </c>
      <c r="N4" s="5">
        <f aca="true" t="shared" si="2" ref="N4:N35">(+J4+K4)*($J$103/($J$103+$K$103))</f>
        <v>-0.44600280504908835</v>
      </c>
      <c r="O4" s="11">
        <f>N4</f>
        <v>-0.44600280504908835</v>
      </c>
      <c r="P4" s="5">
        <f aca="true" t="shared" si="3" ref="P4:P35">O4*100/$N$103</f>
        <v>-0.1402524544179522</v>
      </c>
      <c r="Q4" s="9">
        <f aca="true" t="shared" si="4" ref="Q4:Q35">+B4+C4+F4+G4</f>
        <v>1</v>
      </c>
      <c r="R4" s="9">
        <f aca="true" t="shared" si="5" ref="R4:R35">D4+E4+H4+I4</f>
        <v>0</v>
      </c>
      <c r="X4" s="1" t="s">
        <v>37</v>
      </c>
      <c r="Z4" s="11">
        <f>SUM(N4:N10)</f>
        <v>2.230014025245442</v>
      </c>
      <c r="AA4" s="5">
        <f aca="true" t="shared" si="6" ref="AA4:AA17">Z4*100/$Z$18</f>
        <v>0.7012622720897617</v>
      </c>
      <c r="AB4" s="11">
        <f>SUM(Q4:Q10)+SUM(R4:R10)</f>
        <v>11</v>
      </c>
      <c r="AC4" s="11">
        <f>100*SUM(R4:R10)/AB4</f>
        <v>72.72727272727273</v>
      </c>
    </row>
    <row r="5" spans="1:29" ht="15">
      <c r="A5" s="14">
        <v>32748</v>
      </c>
      <c r="B5" s="19"/>
      <c r="C5" s="19"/>
      <c r="D5" s="19"/>
      <c r="E5" s="19"/>
      <c r="F5" s="19"/>
      <c r="G5" s="19"/>
      <c r="H5" s="19"/>
      <c r="I5" s="1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-1</v>
      </c>
      <c r="N5" s="5">
        <f t="shared" si="2"/>
        <v>0</v>
      </c>
      <c r="O5" s="11">
        <f aca="true" t="shared" si="8" ref="O5:O36">O4+N5</f>
        <v>-0.44600280504908835</v>
      </c>
      <c r="P5" s="5">
        <f t="shared" si="3"/>
        <v>-0.1402524544179522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782</v>
      </c>
      <c r="W5"/>
      <c r="X5"/>
      <c r="Y5" s="1" t="s">
        <v>39</v>
      </c>
      <c r="Z5" s="11">
        <f>SUM(N11:N17)</f>
        <v>14.272089761570825</v>
      </c>
      <c r="AA5" s="5">
        <f t="shared" si="6"/>
        <v>4.488078541374474</v>
      </c>
      <c r="AB5" s="11">
        <f>SUM(Q11:Q17)+SUM(R11:R17)</f>
        <v>36</v>
      </c>
      <c r="AC5" s="11">
        <f>100*SUM(R11:R17)/AB5</f>
        <v>94.44444444444444</v>
      </c>
    </row>
    <row r="6" spans="1:29" ht="15">
      <c r="A6" s="14">
        <v>32749</v>
      </c>
      <c r="B6" s="19"/>
      <c r="C6" s="19"/>
      <c r="D6" s="19"/>
      <c r="E6" s="20">
        <v>1</v>
      </c>
      <c r="F6" s="19"/>
      <c r="G6" s="19"/>
      <c r="H6" s="19"/>
      <c r="I6" s="19"/>
      <c r="J6" s="9">
        <f t="shared" si="0"/>
        <v>1</v>
      </c>
      <c r="K6" s="9">
        <f t="shared" si="1"/>
        <v>0</v>
      </c>
      <c r="L6" s="9">
        <f t="shared" si="7"/>
        <v>1</v>
      </c>
      <c r="M6" s="9">
        <f t="shared" si="7"/>
        <v>-1</v>
      </c>
      <c r="N6" s="5">
        <f t="shared" si="2"/>
        <v>0.44600280504908835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1</v>
      </c>
      <c r="T6" s="8" t="s">
        <v>40</v>
      </c>
      <c r="V6" s="9">
        <f>Q103</f>
        <v>69</v>
      </c>
      <c r="W6"/>
      <c r="X6" s="1" t="s">
        <v>41</v>
      </c>
      <c r="Z6" s="11">
        <f>SUM(N18:N24)</f>
        <v>12.934081346423563</v>
      </c>
      <c r="AA6" s="5">
        <f t="shared" si="6"/>
        <v>4.067321178120618</v>
      </c>
      <c r="AB6" s="11">
        <f>SUM(Q18:Q24)+SUM(R18:R24)</f>
        <v>49</v>
      </c>
      <c r="AC6" s="11">
        <f>100*SUM(R18:R24)/AB6</f>
        <v>79.59183673469387</v>
      </c>
    </row>
    <row r="7" spans="1:29" ht="15">
      <c r="A7" s="14">
        <v>32750</v>
      </c>
      <c r="B7" s="20">
        <v>1</v>
      </c>
      <c r="C7" s="19"/>
      <c r="D7" s="19"/>
      <c r="E7" s="19"/>
      <c r="F7" s="19"/>
      <c r="G7" s="19"/>
      <c r="H7" s="19"/>
      <c r="I7" s="19"/>
      <c r="J7" s="9">
        <f t="shared" si="0"/>
        <v>-1</v>
      </c>
      <c r="K7" s="9">
        <f t="shared" si="1"/>
        <v>0</v>
      </c>
      <c r="L7" s="9">
        <f t="shared" si="7"/>
        <v>0</v>
      </c>
      <c r="M7" s="9">
        <f t="shared" si="7"/>
        <v>-1</v>
      </c>
      <c r="N7" s="5">
        <f t="shared" si="2"/>
        <v>-0.44600280504908835</v>
      </c>
      <c r="O7" s="11">
        <f t="shared" si="8"/>
        <v>-0.44600280504908835</v>
      </c>
      <c r="P7" s="5">
        <f t="shared" si="3"/>
        <v>-0.1402524544179522</v>
      </c>
      <c r="Q7" s="9">
        <f t="shared" si="4"/>
        <v>1</v>
      </c>
      <c r="R7" s="9">
        <f t="shared" si="5"/>
        <v>0</v>
      </c>
      <c r="T7" s="8" t="s">
        <v>42</v>
      </c>
      <c r="V7" s="5">
        <f>V5*100/(V5+V6)</f>
        <v>91.89189189189189</v>
      </c>
      <c r="W7"/>
      <c r="Y7" s="1" t="s">
        <v>43</v>
      </c>
      <c r="Z7" s="11">
        <f>SUM(N25:N31)</f>
        <v>39.24824684431977</v>
      </c>
      <c r="AA7" s="5">
        <f t="shared" si="6"/>
        <v>12.342215988779806</v>
      </c>
      <c r="AB7" s="11">
        <f>SUM(Q25:Q31)+SUM(R25:R31)</f>
        <v>114</v>
      </c>
      <c r="AC7" s="11">
        <f>100*SUM(R25:R31)/AB7</f>
        <v>88.59649122807018</v>
      </c>
    </row>
    <row r="8" spans="1:29" ht="15">
      <c r="A8" s="14">
        <v>32751</v>
      </c>
      <c r="B8" s="19"/>
      <c r="C8" s="19"/>
      <c r="D8" s="19"/>
      <c r="E8" s="19"/>
      <c r="F8" s="19"/>
      <c r="G8" s="19"/>
      <c r="H8" s="19"/>
      <c r="I8" s="19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-1</v>
      </c>
      <c r="N8" s="5">
        <f t="shared" si="2"/>
        <v>0</v>
      </c>
      <c r="O8" s="11">
        <f t="shared" si="8"/>
        <v>-0.44600280504908835</v>
      </c>
      <c r="P8" s="5">
        <f t="shared" si="3"/>
        <v>-0.1402524544179522</v>
      </c>
      <c r="Q8" s="9">
        <f t="shared" si="4"/>
        <v>0</v>
      </c>
      <c r="R8" s="9">
        <f t="shared" si="5"/>
        <v>0</v>
      </c>
      <c r="W8"/>
      <c r="X8" s="1" t="s">
        <v>44</v>
      </c>
      <c r="Z8" s="11">
        <f>SUM(N32:N38)</f>
        <v>38.3562412342216</v>
      </c>
      <c r="AA8" s="5">
        <f t="shared" si="6"/>
        <v>12.061711079943901</v>
      </c>
      <c r="AB8" s="11">
        <f>SUM(Q32:Q38)+SUM(R32:R38)</f>
        <v>98</v>
      </c>
      <c r="AC8" s="11">
        <f>100*SUM(R32:R38)/AB8</f>
        <v>93.87755102040816</v>
      </c>
    </row>
    <row r="9" spans="1:29" ht="15">
      <c r="A9" s="14">
        <v>32752</v>
      </c>
      <c r="B9" s="19"/>
      <c r="C9" s="19"/>
      <c r="D9" s="19"/>
      <c r="E9" s="19"/>
      <c r="F9" s="19"/>
      <c r="G9" s="19"/>
      <c r="H9" s="19"/>
      <c r="I9" s="20">
        <v>1</v>
      </c>
      <c r="J9" s="9">
        <f t="shared" si="0"/>
        <v>0</v>
      </c>
      <c r="K9" s="9">
        <f t="shared" si="1"/>
        <v>1</v>
      </c>
      <c r="L9" s="9">
        <f t="shared" si="7"/>
        <v>0</v>
      </c>
      <c r="M9" s="9">
        <f t="shared" si="7"/>
        <v>0</v>
      </c>
      <c r="N9" s="5">
        <f t="shared" si="2"/>
        <v>0.44600280504908835</v>
      </c>
      <c r="O9" s="11">
        <f t="shared" si="8"/>
        <v>0</v>
      </c>
      <c r="P9" s="5">
        <f t="shared" si="3"/>
        <v>0</v>
      </c>
      <c r="Q9" s="9">
        <f t="shared" si="4"/>
        <v>0</v>
      </c>
      <c r="R9" s="9">
        <f t="shared" si="5"/>
        <v>1</v>
      </c>
      <c r="T9" s="8" t="s">
        <v>45</v>
      </c>
      <c r="V9" s="5"/>
      <c r="W9"/>
      <c r="Y9" s="1" t="s">
        <v>46</v>
      </c>
      <c r="Z9" s="11">
        <f>SUM(N39:N45)</f>
        <v>28.544179523141658</v>
      </c>
      <c r="AA9" s="5">
        <f t="shared" si="6"/>
        <v>8.97615708274895</v>
      </c>
      <c r="AB9" s="11">
        <f>SUM(Q39:Q45)+SUM(R39:R45)</f>
        <v>82</v>
      </c>
      <c r="AC9" s="11">
        <f>100*SUM(R39:R45)/AB9</f>
        <v>89.02439024390245</v>
      </c>
    </row>
    <row r="10" spans="1:29" ht="15">
      <c r="A10" s="14">
        <v>32753</v>
      </c>
      <c r="B10" s="19"/>
      <c r="C10" s="19"/>
      <c r="D10" s="20">
        <v>2</v>
      </c>
      <c r="E10" s="19"/>
      <c r="F10" s="20">
        <v>1</v>
      </c>
      <c r="G10" s="19"/>
      <c r="H10" s="20">
        <v>2</v>
      </c>
      <c r="I10" s="20">
        <v>2</v>
      </c>
      <c r="J10" s="9">
        <f t="shared" si="0"/>
        <v>2</v>
      </c>
      <c r="K10" s="9">
        <f t="shared" si="1"/>
        <v>3</v>
      </c>
      <c r="L10" s="9">
        <f t="shared" si="7"/>
        <v>2</v>
      </c>
      <c r="M10" s="9">
        <f t="shared" si="7"/>
        <v>3</v>
      </c>
      <c r="N10" s="5">
        <f t="shared" si="2"/>
        <v>2.230014025245442</v>
      </c>
      <c r="O10" s="11">
        <f t="shared" si="8"/>
        <v>2.230014025245442</v>
      </c>
      <c r="P10" s="5">
        <f t="shared" si="3"/>
        <v>0.7012622720897609</v>
      </c>
      <c r="Q10" s="9">
        <f t="shared" si="4"/>
        <v>1</v>
      </c>
      <c r="R10" s="9">
        <f t="shared" si="5"/>
        <v>6</v>
      </c>
      <c r="U10" s="8" t="s">
        <v>4</v>
      </c>
      <c r="V10" s="5">
        <f>100*(+E103/(E103+D103))</f>
        <v>44.642857142857146</v>
      </c>
      <c r="W10"/>
      <c r="X10" s="8" t="s">
        <v>47</v>
      </c>
      <c r="Z10" s="11">
        <f>SUM(N46:N52)</f>
        <v>15.164095371669005</v>
      </c>
      <c r="AA10" s="5">
        <f t="shared" si="6"/>
        <v>4.76858345021038</v>
      </c>
      <c r="AB10" s="11">
        <f>SUM(Q46:Q52)+SUM(R46:R52)</f>
        <v>40</v>
      </c>
      <c r="AC10" s="11">
        <f>100*SUM(R46:R52)/AB10</f>
        <v>92.5</v>
      </c>
    </row>
    <row r="11" spans="1:29" ht="15">
      <c r="A11" s="14">
        <v>32754</v>
      </c>
      <c r="B11" s="19"/>
      <c r="C11" s="20">
        <v>1</v>
      </c>
      <c r="D11" s="20">
        <v>2</v>
      </c>
      <c r="E11" s="20">
        <v>1</v>
      </c>
      <c r="F11" s="19"/>
      <c r="G11" s="19"/>
      <c r="H11" s="19"/>
      <c r="I11" s="20">
        <v>2</v>
      </c>
      <c r="J11" s="9">
        <f t="shared" si="0"/>
        <v>2</v>
      </c>
      <c r="K11" s="9">
        <f t="shared" si="1"/>
        <v>2</v>
      </c>
      <c r="L11" s="9">
        <f t="shared" si="7"/>
        <v>4</v>
      </c>
      <c r="M11" s="9">
        <f t="shared" si="7"/>
        <v>5</v>
      </c>
      <c r="N11" s="5">
        <f t="shared" si="2"/>
        <v>1.7840112201963534</v>
      </c>
      <c r="O11" s="11">
        <f t="shared" si="8"/>
        <v>4.014025245441795</v>
      </c>
      <c r="P11" s="5">
        <f t="shared" si="3"/>
        <v>1.2622720897615698</v>
      </c>
      <c r="Q11" s="9">
        <f t="shared" si="4"/>
        <v>1</v>
      </c>
      <c r="R11" s="9">
        <f t="shared" si="5"/>
        <v>5</v>
      </c>
      <c r="S11" s="8" t="s">
        <v>48</v>
      </c>
      <c r="U11" s="8" t="s">
        <v>5</v>
      </c>
      <c r="V11" s="5">
        <f>100*(+I103/(I103+H103))</f>
        <v>33.856502242152466</v>
      </c>
      <c r="W11"/>
      <c r="Y11" s="8" t="s">
        <v>49</v>
      </c>
      <c r="Z11" s="11">
        <f>SUM(N53:N59)</f>
        <v>6.690042075736326</v>
      </c>
      <c r="AA11" s="5">
        <f t="shared" si="6"/>
        <v>2.1037868162692854</v>
      </c>
      <c r="AB11" s="11">
        <f>SUM(Q53:Q59)+SUM(R53:R59)</f>
        <v>23</v>
      </c>
      <c r="AC11" s="11">
        <f>100*SUM(R53:R59)/AB11</f>
        <v>82.6086956521739</v>
      </c>
    </row>
    <row r="12" spans="1:29" ht="15">
      <c r="A12" s="14">
        <v>32755</v>
      </c>
      <c r="B12" s="19"/>
      <c r="C12" s="19"/>
      <c r="D12" s="19"/>
      <c r="E12" s="19"/>
      <c r="F12" s="19"/>
      <c r="G12" s="19"/>
      <c r="H12" s="19"/>
      <c r="I12" s="19"/>
      <c r="J12" s="9">
        <f t="shared" si="0"/>
        <v>0</v>
      </c>
      <c r="K12" s="9">
        <f t="shared" si="1"/>
        <v>0</v>
      </c>
      <c r="L12" s="9">
        <f t="shared" si="7"/>
        <v>4</v>
      </c>
      <c r="M12" s="9">
        <f t="shared" si="7"/>
        <v>5</v>
      </c>
      <c r="N12" s="5">
        <f t="shared" si="2"/>
        <v>0</v>
      </c>
      <c r="O12" s="11">
        <f t="shared" si="8"/>
        <v>4.014025245441795</v>
      </c>
      <c r="P12" s="5">
        <f t="shared" si="3"/>
        <v>1.2622720897615698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38.491048593350385</v>
      </c>
      <c r="W12"/>
      <c r="X12" s="8" t="s">
        <v>51</v>
      </c>
      <c r="Z12" s="11">
        <f>SUM(N60:N66)</f>
        <v>57.980364656381475</v>
      </c>
      <c r="AA12" s="5">
        <f t="shared" si="6"/>
        <v>18.2328190743338</v>
      </c>
      <c r="AB12" s="11">
        <f>SUM(Q60:Q66)+SUM(R60:R66)</f>
        <v>142</v>
      </c>
      <c r="AC12" s="11">
        <f>100*SUM(R60:R66)/AB12</f>
        <v>95.77464788732394</v>
      </c>
    </row>
    <row r="13" spans="1:29" ht="15">
      <c r="A13" s="14">
        <v>32756</v>
      </c>
      <c r="B13" s="19"/>
      <c r="C13" s="19"/>
      <c r="D13" s="19"/>
      <c r="E13" s="19"/>
      <c r="F13" s="19"/>
      <c r="G13" s="19"/>
      <c r="H13" s="19"/>
      <c r="I13" s="19"/>
      <c r="J13" s="9">
        <f t="shared" si="0"/>
        <v>0</v>
      </c>
      <c r="K13" s="9">
        <f t="shared" si="1"/>
        <v>0</v>
      </c>
      <c r="L13" s="9">
        <f t="shared" si="7"/>
        <v>4</v>
      </c>
      <c r="M13" s="9">
        <f t="shared" si="7"/>
        <v>5</v>
      </c>
      <c r="N13" s="5">
        <f t="shared" si="2"/>
        <v>0</v>
      </c>
      <c r="O13" s="11">
        <f t="shared" si="8"/>
        <v>4.014025245441795</v>
      </c>
      <c r="P13" s="5">
        <f t="shared" si="3"/>
        <v>1.2622720897615698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24.976157082748948</v>
      </c>
      <c r="AA13" s="5">
        <f t="shared" si="6"/>
        <v>7.85413744740533</v>
      </c>
      <c r="AB13" s="11">
        <f>SUM(Q67:Q73)+SUM(R67:R73)</f>
        <v>60</v>
      </c>
      <c r="AC13" s="11">
        <f>100*SUM(R67:R73)/AB13</f>
        <v>96.66666666666667</v>
      </c>
    </row>
    <row r="14" spans="1:29" ht="15">
      <c r="A14" s="14">
        <v>32757</v>
      </c>
      <c r="B14" s="19"/>
      <c r="C14" s="19"/>
      <c r="D14" s="19"/>
      <c r="E14" s="19"/>
      <c r="F14" s="19"/>
      <c r="G14" s="19"/>
      <c r="H14" s="20">
        <v>1</v>
      </c>
      <c r="I14" s="19"/>
      <c r="J14" s="9">
        <f t="shared" si="0"/>
        <v>0</v>
      </c>
      <c r="K14" s="9">
        <f t="shared" si="1"/>
        <v>1</v>
      </c>
      <c r="L14" s="9">
        <f t="shared" si="7"/>
        <v>4</v>
      </c>
      <c r="M14" s="9">
        <f t="shared" si="7"/>
        <v>6</v>
      </c>
      <c r="N14" s="5">
        <f t="shared" si="2"/>
        <v>0.44600280504908835</v>
      </c>
      <c r="O14" s="11">
        <f t="shared" si="8"/>
        <v>4.460028050490884</v>
      </c>
      <c r="P14" s="5">
        <f t="shared" si="3"/>
        <v>1.4025245441795218</v>
      </c>
      <c r="Q14" s="9">
        <f t="shared" si="4"/>
        <v>0</v>
      </c>
      <c r="R14" s="9">
        <f t="shared" si="5"/>
        <v>1</v>
      </c>
      <c r="T14" s="8"/>
      <c r="W14"/>
      <c r="X14" s="8" t="s">
        <v>53</v>
      </c>
      <c r="Z14" s="11">
        <f>SUM(N74:N80)</f>
        <v>35.23422159887797</v>
      </c>
      <c r="AA14" s="5">
        <f t="shared" si="6"/>
        <v>11.079943899018232</v>
      </c>
      <c r="AB14" s="11">
        <f>SUM(Q74:Q80)+SUM(R74:R80)</f>
        <v>91</v>
      </c>
      <c r="AC14" s="11">
        <f>100*SUM(R74:R80)/AB14</f>
        <v>93.4065934065934</v>
      </c>
    </row>
    <row r="15" spans="1:29" ht="15">
      <c r="A15" s="14">
        <v>32758</v>
      </c>
      <c r="B15" s="19"/>
      <c r="C15" s="19"/>
      <c r="D15" s="19"/>
      <c r="E15" s="19"/>
      <c r="F15" s="19"/>
      <c r="G15" s="19"/>
      <c r="H15" s="19"/>
      <c r="I15" s="19"/>
      <c r="J15" s="9">
        <f t="shared" si="0"/>
        <v>0</v>
      </c>
      <c r="K15" s="9">
        <f t="shared" si="1"/>
        <v>0</v>
      </c>
      <c r="L15" s="9">
        <f t="shared" si="7"/>
        <v>4</v>
      </c>
      <c r="M15" s="9">
        <f t="shared" si="7"/>
        <v>6</v>
      </c>
      <c r="N15" s="5">
        <f t="shared" si="2"/>
        <v>0</v>
      </c>
      <c r="O15" s="11">
        <f t="shared" si="8"/>
        <v>4.460028050490884</v>
      </c>
      <c r="P15" s="5">
        <f t="shared" si="3"/>
        <v>1.4025245441795218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20.070126227208977</v>
      </c>
      <c r="AA15" s="5">
        <f t="shared" si="6"/>
        <v>6.311360448807855</v>
      </c>
      <c r="AB15" s="11">
        <f>SUM(Q81:Q87)+SUM(R81:R87)</f>
        <v>47</v>
      </c>
      <c r="AC15" s="11">
        <f>100*SUM(R81:R87)/AB15</f>
        <v>97.87234042553192</v>
      </c>
    </row>
    <row r="16" spans="1:29" ht="12.75">
      <c r="A16" s="14">
        <v>32759</v>
      </c>
      <c r="B16" s="19"/>
      <c r="C16" s="19"/>
      <c r="D16" s="20">
        <v>6</v>
      </c>
      <c r="E16" s="20">
        <v>1</v>
      </c>
      <c r="F16" s="19"/>
      <c r="G16" s="19"/>
      <c r="H16" s="20">
        <v>2</v>
      </c>
      <c r="I16" s="20">
        <v>7</v>
      </c>
      <c r="J16" s="9">
        <f t="shared" si="0"/>
        <v>7</v>
      </c>
      <c r="K16" s="9">
        <f t="shared" si="1"/>
        <v>9</v>
      </c>
      <c r="L16" s="9">
        <f t="shared" si="7"/>
        <v>11</v>
      </c>
      <c r="M16" s="9">
        <f t="shared" si="7"/>
        <v>15</v>
      </c>
      <c r="N16" s="5">
        <f t="shared" si="2"/>
        <v>7.1360448807854135</v>
      </c>
      <c r="O16" s="11">
        <f t="shared" si="8"/>
        <v>11.596072931276296</v>
      </c>
      <c r="P16" s="5">
        <f t="shared" si="3"/>
        <v>3.6465638148667567</v>
      </c>
      <c r="Q16" s="9">
        <f t="shared" si="4"/>
        <v>0</v>
      </c>
      <c r="R16" s="9">
        <f t="shared" si="5"/>
        <v>16</v>
      </c>
      <c r="X16" s="8" t="s">
        <v>55</v>
      </c>
      <c r="Z16" s="11">
        <f>SUM(N88:N94)</f>
        <v>17.394109396914445</v>
      </c>
      <c r="AA16" s="5">
        <f t="shared" si="6"/>
        <v>5.469845722300141</v>
      </c>
      <c r="AB16" s="11">
        <f>SUM(Q88:Q94)+SUM(R88:R94)</f>
        <v>45</v>
      </c>
      <c r="AC16" s="11">
        <f>100*SUM(R88:R94)/AB16</f>
        <v>93.33333333333333</v>
      </c>
    </row>
    <row r="17" spans="1:29" ht="15">
      <c r="A17" s="14">
        <v>32760</v>
      </c>
      <c r="B17" s="19"/>
      <c r="C17" s="19"/>
      <c r="D17" s="20">
        <v>2</v>
      </c>
      <c r="E17" s="20">
        <v>3</v>
      </c>
      <c r="F17" s="20">
        <v>1</v>
      </c>
      <c r="G17" s="19"/>
      <c r="H17" s="20">
        <v>5</v>
      </c>
      <c r="I17" s="20">
        <v>2</v>
      </c>
      <c r="J17" s="9">
        <f t="shared" si="0"/>
        <v>5</v>
      </c>
      <c r="K17" s="9">
        <f t="shared" si="1"/>
        <v>6</v>
      </c>
      <c r="L17" s="9">
        <f t="shared" si="7"/>
        <v>16</v>
      </c>
      <c r="M17" s="9">
        <f t="shared" si="7"/>
        <v>21</v>
      </c>
      <c r="N17" s="5">
        <f t="shared" si="2"/>
        <v>4.906030855539972</v>
      </c>
      <c r="O17" s="11">
        <f t="shared" si="8"/>
        <v>16.502103786816267</v>
      </c>
      <c r="P17" s="5">
        <f t="shared" si="3"/>
        <v>5.189340813464231</v>
      </c>
      <c r="Q17" s="9">
        <f t="shared" si="4"/>
        <v>1</v>
      </c>
      <c r="R17" s="9">
        <f t="shared" si="5"/>
        <v>12</v>
      </c>
      <c r="T17" s="8"/>
      <c r="X17"/>
      <c r="Y17" s="8" t="s">
        <v>56</v>
      </c>
      <c r="Z17" s="11">
        <f>SUM(N95:N101)</f>
        <v>4.906030855539972</v>
      </c>
      <c r="AA17" s="5">
        <f t="shared" si="6"/>
        <v>1.5427769985974757</v>
      </c>
      <c r="AB17" s="11">
        <f>SUM(Q95:Q101)+SUM(R95:R101)</f>
        <v>13</v>
      </c>
      <c r="AC17" s="11">
        <f>100*SUM(R95:R101)/AB17</f>
        <v>92.3076923076923</v>
      </c>
    </row>
    <row r="18" spans="1:27" ht="12.75">
      <c r="A18" s="14">
        <v>32761</v>
      </c>
      <c r="B18" s="19"/>
      <c r="C18" s="19"/>
      <c r="D18" s="19"/>
      <c r="E18" s="20">
        <v>3</v>
      </c>
      <c r="F18" s="19"/>
      <c r="G18" s="20">
        <v>1</v>
      </c>
      <c r="H18" s="20">
        <v>1</v>
      </c>
      <c r="I18" s="20">
        <v>1</v>
      </c>
      <c r="J18" s="9">
        <f t="shared" si="0"/>
        <v>3</v>
      </c>
      <c r="K18" s="9">
        <f t="shared" si="1"/>
        <v>1</v>
      </c>
      <c r="L18" s="9">
        <f t="shared" si="7"/>
        <v>19</v>
      </c>
      <c r="M18" s="9">
        <f t="shared" si="7"/>
        <v>22</v>
      </c>
      <c r="N18" s="5">
        <f t="shared" si="2"/>
        <v>1.7840112201963534</v>
      </c>
      <c r="O18" s="11">
        <f t="shared" si="8"/>
        <v>18.286115007012622</v>
      </c>
      <c r="P18" s="5">
        <f t="shared" si="3"/>
        <v>5.7503506311360395</v>
      </c>
      <c r="Q18" s="9">
        <f t="shared" si="4"/>
        <v>1</v>
      </c>
      <c r="R18" s="9">
        <f t="shared" si="5"/>
        <v>5</v>
      </c>
      <c r="T18" s="8"/>
      <c r="Y18" s="8" t="s">
        <v>57</v>
      </c>
      <c r="Z18" s="9">
        <f>SUM(Z4:Z17)</f>
        <v>317.99999999999994</v>
      </c>
      <c r="AA18" s="9">
        <f>SUM(AA4:AA17)</f>
        <v>100.00000000000001</v>
      </c>
    </row>
    <row r="19" spans="1:29" ht="15">
      <c r="A19" s="14">
        <v>32762</v>
      </c>
      <c r="B19" s="19"/>
      <c r="C19" s="20">
        <v>1</v>
      </c>
      <c r="D19" s="19"/>
      <c r="E19" s="20">
        <v>2</v>
      </c>
      <c r="F19" s="19"/>
      <c r="G19" s="19"/>
      <c r="H19" s="19"/>
      <c r="I19" s="20">
        <v>1</v>
      </c>
      <c r="J19" s="9">
        <f t="shared" si="0"/>
        <v>1</v>
      </c>
      <c r="K19" s="9">
        <f t="shared" si="1"/>
        <v>1</v>
      </c>
      <c r="L19" s="9">
        <f t="shared" si="7"/>
        <v>20</v>
      </c>
      <c r="M19" s="9">
        <f t="shared" si="7"/>
        <v>23</v>
      </c>
      <c r="N19" s="5">
        <f t="shared" si="2"/>
        <v>0.8920056100981767</v>
      </c>
      <c r="O19" s="11">
        <f t="shared" si="8"/>
        <v>19.1781206171108</v>
      </c>
      <c r="P19" s="5">
        <f t="shared" si="3"/>
        <v>6.030855539971944</v>
      </c>
      <c r="Q19" s="9">
        <f t="shared" si="4"/>
        <v>1</v>
      </c>
      <c r="R19" s="9">
        <f t="shared" si="5"/>
        <v>3</v>
      </c>
      <c r="X19"/>
      <c r="Y19"/>
      <c r="Z19"/>
      <c r="AA19"/>
      <c r="AB19"/>
      <c r="AC19"/>
    </row>
    <row r="20" spans="1:20" ht="12.75">
      <c r="A20" s="14">
        <v>32763</v>
      </c>
      <c r="B20" s="19"/>
      <c r="C20" s="19"/>
      <c r="D20" s="19"/>
      <c r="E20" s="20">
        <v>2</v>
      </c>
      <c r="F20" s="19"/>
      <c r="G20" s="19"/>
      <c r="H20" s="19"/>
      <c r="I20" s="20">
        <v>1</v>
      </c>
      <c r="J20" s="9">
        <f t="shared" si="0"/>
        <v>2</v>
      </c>
      <c r="K20" s="9">
        <f t="shared" si="1"/>
        <v>1</v>
      </c>
      <c r="L20" s="9">
        <f t="shared" si="7"/>
        <v>22</v>
      </c>
      <c r="M20" s="9">
        <f t="shared" si="7"/>
        <v>24</v>
      </c>
      <c r="N20" s="5">
        <f t="shared" si="2"/>
        <v>1.338008415147265</v>
      </c>
      <c r="O20" s="11">
        <f t="shared" si="8"/>
        <v>20.516129032258064</v>
      </c>
      <c r="P20" s="5">
        <f t="shared" si="3"/>
        <v>6.451612903225801</v>
      </c>
      <c r="Q20" s="9">
        <f t="shared" si="4"/>
        <v>0</v>
      </c>
      <c r="R20" s="9">
        <f t="shared" si="5"/>
        <v>3</v>
      </c>
      <c r="T20" s="8"/>
    </row>
    <row r="21" spans="1:25" ht="15">
      <c r="A21" s="14">
        <v>32764</v>
      </c>
      <c r="B21" s="19"/>
      <c r="C21" s="19"/>
      <c r="D21" s="20">
        <v>1</v>
      </c>
      <c r="E21" s="19"/>
      <c r="F21" s="19"/>
      <c r="G21" s="20">
        <v>1</v>
      </c>
      <c r="H21" s="20">
        <v>3</v>
      </c>
      <c r="I21" s="19"/>
      <c r="J21" s="9">
        <f t="shared" si="0"/>
        <v>1</v>
      </c>
      <c r="K21" s="9">
        <f t="shared" si="1"/>
        <v>2</v>
      </c>
      <c r="L21" s="9">
        <f t="shared" si="7"/>
        <v>23</v>
      </c>
      <c r="M21" s="9">
        <f t="shared" si="7"/>
        <v>26</v>
      </c>
      <c r="N21" s="5">
        <f t="shared" si="2"/>
        <v>1.338008415147265</v>
      </c>
      <c r="O21" s="11">
        <f t="shared" si="8"/>
        <v>21.85413744740533</v>
      </c>
      <c r="P21" s="5">
        <f t="shared" si="3"/>
        <v>6.872370266479657</v>
      </c>
      <c r="Q21" s="9">
        <f t="shared" si="4"/>
        <v>1</v>
      </c>
      <c r="R21" s="9">
        <f t="shared" si="5"/>
        <v>4</v>
      </c>
      <c r="T21" s="8"/>
      <c r="X21"/>
      <c r="Y21"/>
    </row>
    <row r="22" spans="1:25" ht="15">
      <c r="A22" s="14">
        <v>32765</v>
      </c>
      <c r="B22" s="19"/>
      <c r="C22" s="20">
        <v>1</v>
      </c>
      <c r="D22" s="20">
        <v>1</v>
      </c>
      <c r="E22" s="19"/>
      <c r="F22" s="19"/>
      <c r="G22" s="20">
        <v>2</v>
      </c>
      <c r="H22" s="20">
        <v>2</v>
      </c>
      <c r="I22" s="20">
        <v>3</v>
      </c>
      <c r="J22" s="9">
        <f t="shared" si="0"/>
        <v>0</v>
      </c>
      <c r="K22" s="9">
        <f t="shared" si="1"/>
        <v>3</v>
      </c>
      <c r="L22" s="9">
        <f t="shared" si="7"/>
        <v>23</v>
      </c>
      <c r="M22" s="9">
        <f t="shared" si="7"/>
        <v>29</v>
      </c>
      <c r="N22" s="5">
        <f t="shared" si="2"/>
        <v>1.338008415147265</v>
      </c>
      <c r="O22" s="11">
        <f t="shared" si="8"/>
        <v>23.192145862552593</v>
      </c>
      <c r="P22" s="5">
        <f t="shared" si="3"/>
        <v>7.2931276297335135</v>
      </c>
      <c r="Q22" s="9">
        <f t="shared" si="4"/>
        <v>3</v>
      </c>
      <c r="R22" s="9">
        <f t="shared" si="5"/>
        <v>6</v>
      </c>
      <c r="X22"/>
      <c r="Y22"/>
    </row>
    <row r="23" spans="1:25" ht="15">
      <c r="A23" s="14">
        <v>32766</v>
      </c>
      <c r="B23" s="19"/>
      <c r="C23" s="19"/>
      <c r="D23" s="19"/>
      <c r="E23" s="20">
        <v>3</v>
      </c>
      <c r="F23" s="19"/>
      <c r="G23" s="19"/>
      <c r="H23" s="20">
        <v>2</v>
      </c>
      <c r="I23" s="20">
        <v>4</v>
      </c>
      <c r="J23" s="9">
        <f t="shared" si="0"/>
        <v>3</v>
      </c>
      <c r="K23" s="9">
        <f t="shared" si="1"/>
        <v>6</v>
      </c>
      <c r="L23" s="9">
        <f t="shared" si="7"/>
        <v>26</v>
      </c>
      <c r="M23" s="9">
        <f t="shared" si="7"/>
        <v>35</v>
      </c>
      <c r="N23" s="5">
        <f t="shared" si="2"/>
        <v>4.014025245441795</v>
      </c>
      <c r="O23" s="11">
        <f t="shared" si="8"/>
        <v>27.206171107994386</v>
      </c>
      <c r="P23" s="5">
        <f t="shared" si="3"/>
        <v>8.555399719495083</v>
      </c>
      <c r="Q23" s="9">
        <f t="shared" si="4"/>
        <v>0</v>
      </c>
      <c r="R23" s="9">
        <f t="shared" si="5"/>
        <v>9</v>
      </c>
      <c r="T23" s="8"/>
      <c r="X23"/>
      <c r="Y23"/>
    </row>
    <row r="24" spans="1:25" ht="15">
      <c r="A24" s="14">
        <v>32767</v>
      </c>
      <c r="B24" s="19"/>
      <c r="C24" s="20">
        <v>1</v>
      </c>
      <c r="D24" s="19"/>
      <c r="E24" s="20">
        <v>3</v>
      </c>
      <c r="F24" s="20">
        <v>1</v>
      </c>
      <c r="G24" s="20">
        <v>2</v>
      </c>
      <c r="H24" s="20">
        <v>3</v>
      </c>
      <c r="I24" s="20">
        <v>3</v>
      </c>
      <c r="J24" s="9">
        <f t="shared" si="0"/>
        <v>2</v>
      </c>
      <c r="K24" s="9">
        <f t="shared" si="1"/>
        <v>3</v>
      </c>
      <c r="L24" s="9">
        <f t="shared" si="7"/>
        <v>28</v>
      </c>
      <c r="M24" s="9">
        <f t="shared" si="7"/>
        <v>38</v>
      </c>
      <c r="N24" s="5">
        <f t="shared" si="2"/>
        <v>2.230014025245442</v>
      </c>
      <c r="O24" s="11">
        <f t="shared" si="8"/>
        <v>29.436185133239828</v>
      </c>
      <c r="P24" s="5">
        <f t="shared" si="3"/>
        <v>9.256661991584844</v>
      </c>
      <c r="Q24" s="9">
        <f t="shared" si="4"/>
        <v>4</v>
      </c>
      <c r="R24" s="9">
        <f t="shared" si="5"/>
        <v>9</v>
      </c>
      <c r="T24" s="8"/>
      <c r="X24"/>
      <c r="Y24"/>
    </row>
    <row r="25" spans="1:25" ht="15">
      <c r="A25" s="14">
        <v>32768</v>
      </c>
      <c r="B25" s="19"/>
      <c r="C25" s="19"/>
      <c r="D25" s="19"/>
      <c r="E25" s="20">
        <v>2</v>
      </c>
      <c r="F25" s="19"/>
      <c r="G25" s="20">
        <v>1</v>
      </c>
      <c r="H25" s="20">
        <v>4</v>
      </c>
      <c r="I25" s="20">
        <v>1</v>
      </c>
      <c r="J25" s="9">
        <f t="shared" si="0"/>
        <v>2</v>
      </c>
      <c r="K25" s="9">
        <f t="shared" si="1"/>
        <v>4</v>
      </c>
      <c r="L25" s="9">
        <f aca="true" t="shared" si="9" ref="L25:M44">L24+J25</f>
        <v>30</v>
      </c>
      <c r="M25" s="9">
        <f t="shared" si="9"/>
        <v>42</v>
      </c>
      <c r="N25" s="5">
        <f t="shared" si="2"/>
        <v>2.67601683029453</v>
      </c>
      <c r="O25" s="11">
        <f t="shared" si="8"/>
        <v>32.11220196353436</v>
      </c>
      <c r="P25" s="5">
        <f t="shared" si="3"/>
        <v>10.098176718092558</v>
      </c>
      <c r="Q25" s="9">
        <f t="shared" si="4"/>
        <v>1</v>
      </c>
      <c r="R25" s="9">
        <f t="shared" si="5"/>
        <v>7</v>
      </c>
      <c r="S25" s="8" t="s">
        <v>60</v>
      </c>
      <c r="X25"/>
      <c r="Y25"/>
    </row>
    <row r="26" spans="1:25" ht="15">
      <c r="A26" s="14">
        <v>32769</v>
      </c>
      <c r="B26" s="19"/>
      <c r="C26" s="20">
        <v>1</v>
      </c>
      <c r="D26" s="20">
        <v>9</v>
      </c>
      <c r="E26" s="20">
        <v>5</v>
      </c>
      <c r="F26" s="20">
        <v>1</v>
      </c>
      <c r="G26" s="19"/>
      <c r="H26" s="20">
        <v>6</v>
      </c>
      <c r="I26" s="20">
        <v>5</v>
      </c>
      <c r="J26" s="9">
        <f t="shared" si="0"/>
        <v>13</v>
      </c>
      <c r="K26" s="9">
        <f t="shared" si="1"/>
        <v>10</v>
      </c>
      <c r="L26" s="9">
        <f t="shared" si="9"/>
        <v>43</v>
      </c>
      <c r="M26" s="9">
        <f t="shared" si="9"/>
        <v>52</v>
      </c>
      <c r="N26" s="5">
        <f t="shared" si="2"/>
        <v>10.258064516129032</v>
      </c>
      <c r="O26" s="11">
        <f t="shared" si="8"/>
        <v>42.37026647966339</v>
      </c>
      <c r="P26" s="5">
        <f t="shared" si="3"/>
        <v>13.323983169705459</v>
      </c>
      <c r="Q26" s="9">
        <f t="shared" si="4"/>
        <v>2</v>
      </c>
      <c r="R26" s="9">
        <f t="shared" si="5"/>
        <v>25</v>
      </c>
      <c r="T26" s="8"/>
      <c r="X26"/>
      <c r="Y26"/>
    </row>
    <row r="27" spans="1:25" ht="15">
      <c r="A27" s="14">
        <v>32770</v>
      </c>
      <c r="B27" s="19"/>
      <c r="C27" s="19"/>
      <c r="D27" s="20">
        <v>2</v>
      </c>
      <c r="E27" s="20">
        <v>8</v>
      </c>
      <c r="F27" s="19"/>
      <c r="G27" s="20">
        <v>1</v>
      </c>
      <c r="H27" s="20">
        <v>8</v>
      </c>
      <c r="I27" s="20">
        <v>3</v>
      </c>
      <c r="J27" s="9">
        <f t="shared" si="0"/>
        <v>10</v>
      </c>
      <c r="K27" s="9">
        <f t="shared" si="1"/>
        <v>10</v>
      </c>
      <c r="L27" s="9">
        <f t="shared" si="9"/>
        <v>53</v>
      </c>
      <c r="M27" s="9">
        <f t="shared" si="9"/>
        <v>62</v>
      </c>
      <c r="N27" s="5">
        <f t="shared" si="2"/>
        <v>8.920056100981768</v>
      </c>
      <c r="O27" s="11">
        <f t="shared" si="8"/>
        <v>51.29032258064516</v>
      </c>
      <c r="P27" s="5">
        <f t="shared" si="3"/>
        <v>16.129032258064502</v>
      </c>
      <c r="Q27" s="9">
        <f t="shared" si="4"/>
        <v>1</v>
      </c>
      <c r="R27" s="9">
        <f t="shared" si="5"/>
        <v>21</v>
      </c>
      <c r="T27" s="8"/>
      <c r="X27"/>
      <c r="Y27"/>
    </row>
    <row r="28" spans="1:20" ht="12.75">
      <c r="A28" s="14">
        <v>32771</v>
      </c>
      <c r="B28" s="20">
        <v>1</v>
      </c>
      <c r="C28" s="19"/>
      <c r="D28" s="20">
        <v>5</v>
      </c>
      <c r="E28" s="20">
        <v>4</v>
      </c>
      <c r="F28" s="20">
        <v>1</v>
      </c>
      <c r="G28" s="20">
        <v>1</v>
      </c>
      <c r="H28" s="20">
        <v>5</v>
      </c>
      <c r="I28" s="20">
        <v>6</v>
      </c>
      <c r="J28" s="9">
        <f t="shared" si="0"/>
        <v>8</v>
      </c>
      <c r="K28" s="9">
        <f t="shared" si="1"/>
        <v>9</v>
      </c>
      <c r="L28" s="9">
        <f t="shared" si="9"/>
        <v>61</v>
      </c>
      <c r="M28" s="9">
        <f t="shared" si="9"/>
        <v>71</v>
      </c>
      <c r="N28" s="5">
        <f t="shared" si="2"/>
        <v>7.582047685834502</v>
      </c>
      <c r="O28" s="11">
        <f t="shared" si="8"/>
        <v>58.87237026647966</v>
      </c>
      <c r="P28" s="5">
        <f t="shared" si="3"/>
        <v>18.51332398316969</v>
      </c>
      <c r="Q28" s="9">
        <f t="shared" si="4"/>
        <v>3</v>
      </c>
      <c r="R28" s="9">
        <f t="shared" si="5"/>
        <v>20</v>
      </c>
      <c r="T28" s="8"/>
    </row>
    <row r="29" spans="1:18" ht="12.75">
      <c r="A29" s="14">
        <v>32772</v>
      </c>
      <c r="B29" s="19"/>
      <c r="C29" s="20">
        <v>2</v>
      </c>
      <c r="D29" s="20">
        <v>1</v>
      </c>
      <c r="E29" s="19"/>
      <c r="F29" s="19"/>
      <c r="G29" s="19"/>
      <c r="H29" s="20">
        <v>2</v>
      </c>
      <c r="I29" s="20">
        <v>1</v>
      </c>
      <c r="J29" s="9">
        <f t="shared" si="0"/>
        <v>-1</v>
      </c>
      <c r="K29" s="9">
        <f t="shared" si="1"/>
        <v>3</v>
      </c>
      <c r="L29" s="9">
        <f t="shared" si="9"/>
        <v>60</v>
      </c>
      <c r="M29" s="9">
        <f t="shared" si="9"/>
        <v>74</v>
      </c>
      <c r="N29" s="5">
        <f t="shared" si="2"/>
        <v>0.8920056100981767</v>
      </c>
      <c r="O29" s="11">
        <f t="shared" si="8"/>
        <v>59.76437587657784</v>
      </c>
      <c r="P29" s="5">
        <f t="shared" si="3"/>
        <v>18.793828892005592</v>
      </c>
      <c r="Q29" s="9">
        <f t="shared" si="4"/>
        <v>2</v>
      </c>
      <c r="R29" s="9">
        <f t="shared" si="5"/>
        <v>4</v>
      </c>
    </row>
    <row r="30" spans="1:20" ht="12.75">
      <c r="A30" s="14">
        <v>32773</v>
      </c>
      <c r="B30" s="19"/>
      <c r="C30" s="20">
        <v>1</v>
      </c>
      <c r="D30" s="20">
        <v>1</v>
      </c>
      <c r="E30" s="20">
        <v>1</v>
      </c>
      <c r="F30" s="20">
        <v>1</v>
      </c>
      <c r="G30" s="19"/>
      <c r="H30" s="20">
        <v>7</v>
      </c>
      <c r="I30" s="20">
        <v>1</v>
      </c>
      <c r="J30" s="9">
        <f t="shared" si="0"/>
        <v>1</v>
      </c>
      <c r="K30" s="9">
        <f t="shared" si="1"/>
        <v>7</v>
      </c>
      <c r="L30" s="9">
        <f t="shared" si="9"/>
        <v>61</v>
      </c>
      <c r="M30" s="9">
        <f t="shared" si="9"/>
        <v>81</v>
      </c>
      <c r="N30" s="5">
        <f t="shared" si="2"/>
        <v>3.5680224403927068</v>
      </c>
      <c r="O30" s="11">
        <f t="shared" si="8"/>
        <v>63.33239831697055</v>
      </c>
      <c r="P30" s="5">
        <f t="shared" si="3"/>
        <v>19.915848527349212</v>
      </c>
      <c r="Q30" s="9">
        <f t="shared" si="4"/>
        <v>2</v>
      </c>
      <c r="R30" s="9">
        <f t="shared" si="5"/>
        <v>10</v>
      </c>
      <c r="T30" s="8"/>
    </row>
    <row r="31" spans="1:20" ht="12.75">
      <c r="A31" s="14">
        <v>32774</v>
      </c>
      <c r="B31" s="19"/>
      <c r="C31" s="20">
        <v>1</v>
      </c>
      <c r="D31" s="20">
        <v>4</v>
      </c>
      <c r="E31" s="20">
        <v>3</v>
      </c>
      <c r="F31" s="19"/>
      <c r="G31" s="20">
        <v>1</v>
      </c>
      <c r="H31" s="20">
        <v>3</v>
      </c>
      <c r="I31" s="20">
        <v>4</v>
      </c>
      <c r="J31" s="9">
        <f t="shared" si="0"/>
        <v>6</v>
      </c>
      <c r="K31" s="9">
        <f t="shared" si="1"/>
        <v>6</v>
      </c>
      <c r="L31" s="9">
        <f t="shared" si="9"/>
        <v>67</v>
      </c>
      <c r="M31" s="9">
        <f t="shared" si="9"/>
        <v>87</v>
      </c>
      <c r="N31" s="5">
        <f t="shared" si="2"/>
        <v>5.35203366058906</v>
      </c>
      <c r="O31" s="11">
        <f t="shared" si="8"/>
        <v>68.68443197755961</v>
      </c>
      <c r="P31" s="5">
        <f t="shared" si="3"/>
        <v>21.59887798036464</v>
      </c>
      <c r="Q31" s="9">
        <f t="shared" si="4"/>
        <v>2</v>
      </c>
      <c r="R31" s="9">
        <f t="shared" si="5"/>
        <v>14</v>
      </c>
      <c r="T31" s="8"/>
    </row>
    <row r="32" spans="1:18" ht="12.75">
      <c r="A32" s="14">
        <v>32775</v>
      </c>
      <c r="B32" s="19"/>
      <c r="C32" s="19"/>
      <c r="D32" s="19"/>
      <c r="E32" s="20">
        <v>1</v>
      </c>
      <c r="F32" s="19"/>
      <c r="G32" s="19"/>
      <c r="H32" s="20">
        <v>2</v>
      </c>
      <c r="I32" s="19"/>
      <c r="J32" s="9">
        <f t="shared" si="0"/>
        <v>1</v>
      </c>
      <c r="K32" s="9">
        <f t="shared" si="1"/>
        <v>2</v>
      </c>
      <c r="L32" s="9">
        <f t="shared" si="9"/>
        <v>68</v>
      </c>
      <c r="M32" s="9">
        <f t="shared" si="9"/>
        <v>89</v>
      </c>
      <c r="N32" s="5">
        <f t="shared" si="2"/>
        <v>1.338008415147265</v>
      </c>
      <c r="O32" s="11">
        <f t="shared" si="8"/>
        <v>70.02244039270688</v>
      </c>
      <c r="P32" s="5">
        <f t="shared" si="3"/>
        <v>22.019635343618496</v>
      </c>
      <c r="Q32" s="9">
        <f t="shared" si="4"/>
        <v>0</v>
      </c>
      <c r="R32" s="9">
        <f t="shared" si="5"/>
        <v>3</v>
      </c>
    </row>
    <row r="33" spans="1:18" ht="12.75">
      <c r="A33" s="14">
        <v>32776</v>
      </c>
      <c r="B33" s="19"/>
      <c r="C33" s="19"/>
      <c r="D33" s="20">
        <v>4</v>
      </c>
      <c r="E33" s="20">
        <v>1</v>
      </c>
      <c r="F33" s="20">
        <v>2</v>
      </c>
      <c r="G33" s="19"/>
      <c r="H33" s="20">
        <v>4</v>
      </c>
      <c r="I33" s="20">
        <v>3</v>
      </c>
      <c r="J33" s="9">
        <f t="shared" si="0"/>
        <v>5</v>
      </c>
      <c r="K33" s="9">
        <f t="shared" si="1"/>
        <v>5</v>
      </c>
      <c r="L33" s="9">
        <f t="shared" si="9"/>
        <v>73</v>
      </c>
      <c r="M33" s="9">
        <f t="shared" si="9"/>
        <v>94</v>
      </c>
      <c r="N33" s="5">
        <f t="shared" si="2"/>
        <v>4.460028050490884</v>
      </c>
      <c r="O33" s="11">
        <f t="shared" si="8"/>
        <v>74.48246844319777</v>
      </c>
      <c r="P33" s="5">
        <f t="shared" si="3"/>
        <v>23.42215988779802</v>
      </c>
      <c r="Q33" s="9">
        <f t="shared" si="4"/>
        <v>2</v>
      </c>
      <c r="R33" s="9">
        <f t="shared" si="5"/>
        <v>12</v>
      </c>
    </row>
    <row r="34" spans="1:18" ht="12.75">
      <c r="A34" s="14">
        <v>32777</v>
      </c>
      <c r="B34" s="19"/>
      <c r="C34" s="19"/>
      <c r="D34" s="20">
        <v>5</v>
      </c>
      <c r="E34" s="20">
        <v>5</v>
      </c>
      <c r="F34" s="20">
        <v>1</v>
      </c>
      <c r="G34" s="20">
        <v>1</v>
      </c>
      <c r="H34" s="20">
        <v>7</v>
      </c>
      <c r="I34" s="20">
        <v>3</v>
      </c>
      <c r="J34" s="9">
        <f t="shared" si="0"/>
        <v>10</v>
      </c>
      <c r="K34" s="9">
        <f t="shared" si="1"/>
        <v>8</v>
      </c>
      <c r="L34" s="9">
        <f t="shared" si="9"/>
        <v>83</v>
      </c>
      <c r="M34" s="9">
        <f t="shared" si="9"/>
        <v>102</v>
      </c>
      <c r="N34" s="5">
        <f t="shared" si="2"/>
        <v>8.02805049088359</v>
      </c>
      <c r="O34" s="11">
        <f t="shared" si="8"/>
        <v>82.51051893408136</v>
      </c>
      <c r="P34" s="5">
        <f t="shared" si="3"/>
        <v>25.946704067321157</v>
      </c>
      <c r="Q34" s="9">
        <f t="shared" si="4"/>
        <v>2</v>
      </c>
      <c r="R34" s="9">
        <f t="shared" si="5"/>
        <v>20</v>
      </c>
    </row>
    <row r="35" spans="1:18" ht="12.75">
      <c r="A35" s="14">
        <v>32778</v>
      </c>
      <c r="B35" s="19"/>
      <c r="C35" s="19"/>
      <c r="D35" s="20">
        <v>1</v>
      </c>
      <c r="E35" s="20">
        <v>2</v>
      </c>
      <c r="F35" s="19"/>
      <c r="G35" s="19"/>
      <c r="H35" s="20">
        <v>3</v>
      </c>
      <c r="I35" s="20">
        <v>4</v>
      </c>
      <c r="J35" s="9">
        <f t="shared" si="0"/>
        <v>3</v>
      </c>
      <c r="K35" s="9">
        <f t="shared" si="1"/>
        <v>7</v>
      </c>
      <c r="L35" s="9">
        <f t="shared" si="9"/>
        <v>86</v>
      </c>
      <c r="M35" s="9">
        <f t="shared" si="9"/>
        <v>109</v>
      </c>
      <c r="N35" s="5">
        <f t="shared" si="2"/>
        <v>4.460028050490884</v>
      </c>
      <c r="O35" s="11">
        <f t="shared" si="8"/>
        <v>86.97054698457225</v>
      </c>
      <c r="P35" s="5">
        <f t="shared" si="3"/>
        <v>27.34922861150068</v>
      </c>
      <c r="Q35" s="9">
        <f t="shared" si="4"/>
        <v>0</v>
      </c>
      <c r="R35" s="9">
        <f t="shared" si="5"/>
        <v>10</v>
      </c>
    </row>
    <row r="36" spans="1:18" ht="12.75">
      <c r="A36" s="14">
        <v>32779</v>
      </c>
      <c r="B36" s="19"/>
      <c r="C36" s="19"/>
      <c r="D36" s="20">
        <v>2</v>
      </c>
      <c r="E36" s="20">
        <v>5</v>
      </c>
      <c r="F36" s="19"/>
      <c r="G36" s="19"/>
      <c r="H36" s="20">
        <v>2</v>
      </c>
      <c r="I36" s="20">
        <v>4</v>
      </c>
      <c r="J36" s="9">
        <f aca="true" t="shared" si="10" ref="J36:J67">-B36-C36+D36+E36</f>
        <v>7</v>
      </c>
      <c r="K36" s="9">
        <f aca="true" t="shared" si="11" ref="K36:K67">-F36-G36+H36+I36</f>
        <v>6</v>
      </c>
      <c r="L36" s="9">
        <f t="shared" si="9"/>
        <v>93</v>
      </c>
      <c r="M36" s="9">
        <f t="shared" si="9"/>
        <v>115</v>
      </c>
      <c r="N36" s="5">
        <f aca="true" t="shared" si="12" ref="N36:N67">(+J36+K36)*($J$103/($J$103+$K$103))</f>
        <v>5.798036465638148</v>
      </c>
      <c r="O36" s="11">
        <f t="shared" si="8"/>
        <v>92.7685834502104</v>
      </c>
      <c r="P36" s="5">
        <f aca="true" t="shared" si="13" ref="P36:P67">O36*100/$N$103</f>
        <v>29.172510518934065</v>
      </c>
      <c r="Q36" s="9">
        <f aca="true" t="shared" si="14" ref="Q36:Q67">+B36+C36+F36+G36</f>
        <v>0</v>
      </c>
      <c r="R36" s="9">
        <f aca="true" t="shared" si="15" ref="R36:R67">D36+E36+H36+I36</f>
        <v>13</v>
      </c>
    </row>
    <row r="37" spans="1:18" ht="12.75">
      <c r="A37" s="14">
        <v>32780</v>
      </c>
      <c r="B37" s="19"/>
      <c r="C37" s="19"/>
      <c r="D37" s="20">
        <v>1</v>
      </c>
      <c r="E37" s="20">
        <v>2</v>
      </c>
      <c r="F37" s="19"/>
      <c r="G37" s="19"/>
      <c r="H37" s="20">
        <v>1</v>
      </c>
      <c r="I37" s="19"/>
      <c r="J37" s="9">
        <f t="shared" si="10"/>
        <v>3</v>
      </c>
      <c r="K37" s="9">
        <f t="shared" si="11"/>
        <v>1</v>
      </c>
      <c r="L37" s="9">
        <f t="shared" si="9"/>
        <v>96</v>
      </c>
      <c r="M37" s="9">
        <f t="shared" si="9"/>
        <v>116</v>
      </c>
      <c r="N37" s="5">
        <f t="shared" si="12"/>
        <v>1.7840112201963534</v>
      </c>
      <c r="O37" s="11">
        <f aca="true" t="shared" si="16" ref="O37:O68">O36+N37</f>
        <v>94.55259467040675</v>
      </c>
      <c r="P37" s="5">
        <f t="shared" si="13"/>
        <v>29.733520336605867</v>
      </c>
      <c r="Q37" s="9">
        <f t="shared" si="14"/>
        <v>0</v>
      </c>
      <c r="R37" s="9">
        <f t="shared" si="15"/>
        <v>4</v>
      </c>
    </row>
    <row r="38" spans="1:18" ht="12.75">
      <c r="A38" s="14">
        <v>32781</v>
      </c>
      <c r="B38" s="20">
        <v>1</v>
      </c>
      <c r="C38" s="20">
        <v>1</v>
      </c>
      <c r="D38" s="19"/>
      <c r="E38" s="20">
        <v>9</v>
      </c>
      <c r="F38" s="19"/>
      <c r="G38" s="19"/>
      <c r="H38" s="20">
        <v>11</v>
      </c>
      <c r="I38" s="20">
        <v>10</v>
      </c>
      <c r="J38" s="9">
        <f t="shared" si="10"/>
        <v>7</v>
      </c>
      <c r="K38" s="9">
        <f t="shared" si="11"/>
        <v>21</v>
      </c>
      <c r="L38" s="9">
        <f t="shared" si="9"/>
        <v>103</v>
      </c>
      <c r="M38" s="9">
        <f t="shared" si="9"/>
        <v>137</v>
      </c>
      <c r="N38" s="5">
        <f t="shared" si="12"/>
        <v>12.488078541374474</v>
      </c>
      <c r="O38" s="11">
        <f t="shared" si="16"/>
        <v>107.04067321178123</v>
      </c>
      <c r="P38" s="5">
        <f t="shared" si="13"/>
        <v>33.66058906030853</v>
      </c>
      <c r="Q38" s="9">
        <f t="shared" si="14"/>
        <v>2</v>
      </c>
      <c r="R38" s="9">
        <f t="shared" si="15"/>
        <v>30</v>
      </c>
    </row>
    <row r="39" spans="1:19" ht="12.75">
      <c r="A39" s="14">
        <v>32782</v>
      </c>
      <c r="B39" s="19"/>
      <c r="C39" s="19"/>
      <c r="D39" s="20">
        <v>8</v>
      </c>
      <c r="E39" s="20">
        <v>10</v>
      </c>
      <c r="F39" s="19"/>
      <c r="G39" s="20">
        <v>2</v>
      </c>
      <c r="H39" s="20">
        <v>14</v>
      </c>
      <c r="I39" s="20">
        <v>10</v>
      </c>
      <c r="J39" s="9">
        <f t="shared" si="10"/>
        <v>18</v>
      </c>
      <c r="K39" s="9">
        <f t="shared" si="11"/>
        <v>22</v>
      </c>
      <c r="L39" s="9">
        <f t="shared" si="9"/>
        <v>121</v>
      </c>
      <c r="M39" s="9">
        <f t="shared" si="9"/>
        <v>159</v>
      </c>
      <c r="N39" s="5">
        <f t="shared" si="12"/>
        <v>17.840112201963535</v>
      </c>
      <c r="O39" s="11">
        <f t="shared" si="16"/>
        <v>124.88078541374476</v>
      </c>
      <c r="P39" s="5">
        <f t="shared" si="13"/>
        <v>39.27068723702662</v>
      </c>
      <c r="Q39" s="9">
        <f t="shared" si="14"/>
        <v>2</v>
      </c>
      <c r="R39" s="9">
        <f t="shared" si="15"/>
        <v>42</v>
      </c>
      <c r="S39" s="8" t="s">
        <v>61</v>
      </c>
    </row>
    <row r="40" spans="1:18" ht="12.75">
      <c r="A40" s="14">
        <v>32783</v>
      </c>
      <c r="B40" s="19"/>
      <c r="C40" s="19"/>
      <c r="D40" s="19"/>
      <c r="E40" s="19"/>
      <c r="F40" s="19"/>
      <c r="G40" s="20">
        <v>1</v>
      </c>
      <c r="H40" s="20">
        <v>3</v>
      </c>
      <c r="I40" s="19"/>
      <c r="J40" s="9">
        <f t="shared" si="10"/>
        <v>0</v>
      </c>
      <c r="K40" s="9">
        <f t="shared" si="11"/>
        <v>2</v>
      </c>
      <c r="L40" s="9">
        <f t="shared" si="9"/>
        <v>121</v>
      </c>
      <c r="M40" s="9">
        <f t="shared" si="9"/>
        <v>161</v>
      </c>
      <c r="N40" s="5">
        <f t="shared" si="12"/>
        <v>0.8920056100981767</v>
      </c>
      <c r="O40" s="11">
        <f t="shared" si="16"/>
        <v>125.77279102384294</v>
      </c>
      <c r="P40" s="5">
        <f t="shared" si="13"/>
        <v>39.55119214586253</v>
      </c>
      <c r="Q40" s="9">
        <f t="shared" si="14"/>
        <v>1</v>
      </c>
      <c r="R40" s="9">
        <f t="shared" si="15"/>
        <v>3</v>
      </c>
    </row>
    <row r="41" spans="1:18" ht="12.75">
      <c r="A41" s="14">
        <v>32784</v>
      </c>
      <c r="B41" s="19"/>
      <c r="C41" s="19"/>
      <c r="D41" s="20">
        <v>3</v>
      </c>
      <c r="E41" s="20">
        <v>1</v>
      </c>
      <c r="F41" s="20">
        <v>1</v>
      </c>
      <c r="G41" s="20">
        <v>2</v>
      </c>
      <c r="H41" s="20">
        <v>5</v>
      </c>
      <c r="I41" s="20">
        <v>4</v>
      </c>
      <c r="J41" s="9">
        <f t="shared" si="10"/>
        <v>4</v>
      </c>
      <c r="K41" s="9">
        <f t="shared" si="11"/>
        <v>6</v>
      </c>
      <c r="L41" s="9">
        <f t="shared" si="9"/>
        <v>125</v>
      </c>
      <c r="M41" s="9">
        <f t="shared" si="9"/>
        <v>167</v>
      </c>
      <c r="N41" s="5">
        <f t="shared" si="12"/>
        <v>4.460028050490884</v>
      </c>
      <c r="O41" s="11">
        <f t="shared" si="16"/>
        <v>130.23281907433383</v>
      </c>
      <c r="P41" s="5">
        <f t="shared" si="13"/>
        <v>40.95371669004205</v>
      </c>
      <c r="Q41" s="9">
        <f t="shared" si="14"/>
        <v>3</v>
      </c>
      <c r="R41" s="9">
        <f t="shared" si="15"/>
        <v>13</v>
      </c>
    </row>
    <row r="42" spans="1:18" ht="12.75">
      <c r="A42" s="14">
        <v>32785</v>
      </c>
      <c r="B42" s="19"/>
      <c r="C42" s="19"/>
      <c r="D42" s="20">
        <v>2</v>
      </c>
      <c r="E42" s="19"/>
      <c r="F42" s="20">
        <v>1</v>
      </c>
      <c r="G42" s="20">
        <v>2</v>
      </c>
      <c r="H42" s="20">
        <v>2</v>
      </c>
      <c r="I42" s="20">
        <v>2</v>
      </c>
      <c r="J42" s="9">
        <f t="shared" si="10"/>
        <v>2</v>
      </c>
      <c r="K42" s="9">
        <f t="shared" si="11"/>
        <v>1</v>
      </c>
      <c r="L42" s="9">
        <f t="shared" si="9"/>
        <v>127</v>
      </c>
      <c r="M42" s="9">
        <f t="shared" si="9"/>
        <v>168</v>
      </c>
      <c r="N42" s="5">
        <f t="shared" si="12"/>
        <v>1.338008415147265</v>
      </c>
      <c r="O42" s="11">
        <f t="shared" si="16"/>
        <v>131.5708274894811</v>
      </c>
      <c r="P42" s="5">
        <f t="shared" si="13"/>
        <v>41.374474053295906</v>
      </c>
      <c r="Q42" s="9">
        <f t="shared" si="14"/>
        <v>3</v>
      </c>
      <c r="R42" s="9">
        <f t="shared" si="15"/>
        <v>6</v>
      </c>
    </row>
    <row r="43" spans="1:18" ht="12.75">
      <c r="A43" s="14">
        <v>32786</v>
      </c>
      <c r="B43" s="19"/>
      <c r="C43" s="19"/>
      <c r="D43" s="20">
        <v>2</v>
      </c>
      <c r="E43" s="20">
        <v>2</v>
      </c>
      <c r="F43" s="19"/>
      <c r="G43" s="19"/>
      <c r="H43" s="20">
        <v>1</v>
      </c>
      <c r="I43" s="19"/>
      <c r="J43" s="9">
        <f t="shared" si="10"/>
        <v>4</v>
      </c>
      <c r="K43" s="9">
        <f t="shared" si="11"/>
        <v>1</v>
      </c>
      <c r="L43" s="9">
        <f t="shared" si="9"/>
        <v>131</v>
      </c>
      <c r="M43" s="9">
        <f t="shared" si="9"/>
        <v>169</v>
      </c>
      <c r="N43" s="5">
        <f t="shared" si="12"/>
        <v>2.230014025245442</v>
      </c>
      <c r="O43" s="11">
        <f t="shared" si="16"/>
        <v>133.80084151472656</v>
      </c>
      <c r="P43" s="5">
        <f t="shared" si="13"/>
        <v>42.07573632538568</v>
      </c>
      <c r="Q43" s="9">
        <f t="shared" si="14"/>
        <v>0</v>
      </c>
      <c r="R43" s="9">
        <f t="shared" si="15"/>
        <v>5</v>
      </c>
    </row>
    <row r="44" spans="1:18" ht="12.75">
      <c r="A44" s="14">
        <v>32787</v>
      </c>
      <c r="B44" s="19"/>
      <c r="C44" s="19"/>
      <c r="D44" s="19"/>
      <c r="E44" s="20">
        <v>1</v>
      </c>
      <c r="F44" s="19"/>
      <c r="G44" s="19"/>
      <c r="H44" s="20">
        <v>1</v>
      </c>
      <c r="I44" s="19"/>
      <c r="J44" s="9">
        <f t="shared" si="10"/>
        <v>1</v>
      </c>
      <c r="K44" s="9">
        <f t="shared" si="11"/>
        <v>1</v>
      </c>
      <c r="L44" s="9">
        <f t="shared" si="9"/>
        <v>132</v>
      </c>
      <c r="M44" s="9">
        <f t="shared" si="9"/>
        <v>170</v>
      </c>
      <c r="N44" s="5">
        <f t="shared" si="12"/>
        <v>0.8920056100981767</v>
      </c>
      <c r="O44" s="11">
        <f t="shared" si="16"/>
        <v>134.69284712482474</v>
      </c>
      <c r="P44" s="5">
        <f t="shared" si="13"/>
        <v>42.35624123422158</v>
      </c>
      <c r="Q44" s="9">
        <f t="shared" si="14"/>
        <v>0</v>
      </c>
      <c r="R44" s="9">
        <f t="shared" si="15"/>
        <v>2</v>
      </c>
    </row>
    <row r="45" spans="1:18" ht="12.75">
      <c r="A45" s="14">
        <v>32788</v>
      </c>
      <c r="B45" s="19"/>
      <c r="C45" s="19"/>
      <c r="D45" s="19"/>
      <c r="E45" s="20">
        <v>1</v>
      </c>
      <c r="F45" s="19"/>
      <c r="G45" s="19"/>
      <c r="H45" s="19"/>
      <c r="I45" s="20">
        <v>1</v>
      </c>
      <c r="J45" s="9">
        <f t="shared" si="10"/>
        <v>1</v>
      </c>
      <c r="K45" s="9">
        <f t="shared" si="11"/>
        <v>1</v>
      </c>
      <c r="L45" s="9">
        <f aca="true" t="shared" si="17" ref="L45:M64">L44+J45</f>
        <v>133</v>
      </c>
      <c r="M45" s="9">
        <f t="shared" si="17"/>
        <v>171</v>
      </c>
      <c r="N45" s="5">
        <f t="shared" si="12"/>
        <v>0.8920056100981767</v>
      </c>
      <c r="O45" s="11">
        <f t="shared" si="16"/>
        <v>135.58485273492292</v>
      </c>
      <c r="P45" s="5">
        <f t="shared" si="13"/>
        <v>42.63674614305748</v>
      </c>
      <c r="Q45" s="9">
        <f t="shared" si="14"/>
        <v>0</v>
      </c>
      <c r="R45" s="9">
        <f t="shared" si="15"/>
        <v>2</v>
      </c>
    </row>
    <row r="46" spans="1:18" ht="12.75">
      <c r="A46" s="14">
        <v>32789</v>
      </c>
      <c r="B46" s="19"/>
      <c r="C46" s="19"/>
      <c r="D46" s="20">
        <v>3</v>
      </c>
      <c r="E46" s="20">
        <v>3</v>
      </c>
      <c r="F46" s="20">
        <v>1</v>
      </c>
      <c r="G46" s="19"/>
      <c r="H46" s="20">
        <v>1</v>
      </c>
      <c r="I46" s="20">
        <v>1</v>
      </c>
      <c r="J46" s="9">
        <f t="shared" si="10"/>
        <v>6</v>
      </c>
      <c r="K46" s="9">
        <f t="shared" si="11"/>
        <v>1</v>
      </c>
      <c r="L46" s="9">
        <f t="shared" si="17"/>
        <v>139</v>
      </c>
      <c r="M46" s="9">
        <f t="shared" si="17"/>
        <v>172</v>
      </c>
      <c r="N46" s="5">
        <f t="shared" si="12"/>
        <v>3.1220196353436185</v>
      </c>
      <c r="O46" s="11">
        <f t="shared" si="16"/>
        <v>138.70687237026652</v>
      </c>
      <c r="P46" s="5">
        <f t="shared" si="13"/>
        <v>43.618513323983144</v>
      </c>
      <c r="Q46" s="9">
        <f t="shared" si="14"/>
        <v>1</v>
      </c>
      <c r="R46" s="9">
        <f t="shared" si="15"/>
        <v>8</v>
      </c>
    </row>
    <row r="47" spans="1:18" ht="12.75">
      <c r="A47" s="14">
        <v>32790</v>
      </c>
      <c r="B47" s="20">
        <v>1</v>
      </c>
      <c r="C47" s="19"/>
      <c r="D47" s="20">
        <v>1</v>
      </c>
      <c r="E47" s="20">
        <v>1</v>
      </c>
      <c r="F47" s="19"/>
      <c r="G47" s="19"/>
      <c r="H47" s="20">
        <v>3</v>
      </c>
      <c r="I47" s="20">
        <v>1</v>
      </c>
      <c r="J47" s="9">
        <f t="shared" si="10"/>
        <v>1</v>
      </c>
      <c r="K47" s="9">
        <f t="shared" si="11"/>
        <v>4</v>
      </c>
      <c r="L47" s="9">
        <f t="shared" si="17"/>
        <v>140</v>
      </c>
      <c r="M47" s="9">
        <f t="shared" si="17"/>
        <v>176</v>
      </c>
      <c r="N47" s="5">
        <f t="shared" si="12"/>
        <v>2.230014025245442</v>
      </c>
      <c r="O47" s="11">
        <f t="shared" si="16"/>
        <v>140.93688639551198</v>
      </c>
      <c r="P47" s="5">
        <f t="shared" si="13"/>
        <v>44.31977559607291</v>
      </c>
      <c r="Q47" s="9">
        <f t="shared" si="14"/>
        <v>1</v>
      </c>
      <c r="R47" s="9">
        <f t="shared" si="15"/>
        <v>6</v>
      </c>
    </row>
    <row r="48" spans="1:18" ht="12.75">
      <c r="A48" s="14">
        <v>32791</v>
      </c>
      <c r="B48" s="19"/>
      <c r="C48" s="19"/>
      <c r="D48" s="20">
        <v>9</v>
      </c>
      <c r="E48" s="20">
        <v>2</v>
      </c>
      <c r="F48" s="19"/>
      <c r="G48" s="19"/>
      <c r="H48" s="20">
        <v>8</v>
      </c>
      <c r="I48" s="19"/>
      <c r="J48" s="9">
        <f t="shared" si="10"/>
        <v>11</v>
      </c>
      <c r="K48" s="9">
        <f t="shared" si="11"/>
        <v>8</v>
      </c>
      <c r="L48" s="9">
        <f t="shared" si="17"/>
        <v>151</v>
      </c>
      <c r="M48" s="9">
        <f t="shared" si="17"/>
        <v>184</v>
      </c>
      <c r="N48" s="5">
        <f t="shared" si="12"/>
        <v>8.474053295932679</v>
      </c>
      <c r="O48" s="11">
        <f t="shared" si="16"/>
        <v>149.41093969144467</v>
      </c>
      <c r="P48" s="5">
        <f t="shared" si="13"/>
        <v>46.98457223001401</v>
      </c>
      <c r="Q48" s="9">
        <f t="shared" si="14"/>
        <v>0</v>
      </c>
      <c r="R48" s="9">
        <f t="shared" si="15"/>
        <v>19</v>
      </c>
    </row>
    <row r="49" spans="1:18" ht="12.75">
      <c r="A49" s="14">
        <v>32792</v>
      </c>
      <c r="B49" s="19"/>
      <c r="C49" s="19"/>
      <c r="D49" s="20">
        <v>1</v>
      </c>
      <c r="E49" s="19"/>
      <c r="F49" s="19"/>
      <c r="G49" s="19"/>
      <c r="H49" s="19"/>
      <c r="I49" s="19"/>
      <c r="J49" s="9">
        <f t="shared" si="10"/>
        <v>1</v>
      </c>
      <c r="K49" s="9">
        <f t="shared" si="11"/>
        <v>0</v>
      </c>
      <c r="L49" s="9">
        <f t="shared" si="17"/>
        <v>152</v>
      </c>
      <c r="M49" s="9">
        <f t="shared" si="17"/>
        <v>184</v>
      </c>
      <c r="N49" s="5">
        <f t="shared" si="12"/>
        <v>0.44600280504908835</v>
      </c>
      <c r="O49" s="11">
        <f t="shared" si="16"/>
        <v>149.85694249649376</v>
      </c>
      <c r="P49" s="5">
        <f t="shared" si="13"/>
        <v>47.12482468443196</v>
      </c>
      <c r="Q49" s="9">
        <f t="shared" si="14"/>
        <v>0</v>
      </c>
      <c r="R49" s="9">
        <f t="shared" si="15"/>
        <v>1</v>
      </c>
    </row>
    <row r="50" spans="1:18" ht="12.75">
      <c r="A50" s="14">
        <v>32793</v>
      </c>
      <c r="B50" s="19"/>
      <c r="C50" s="19"/>
      <c r="D50" s="19"/>
      <c r="E50" s="19"/>
      <c r="F50" s="19"/>
      <c r="G50" s="19"/>
      <c r="H50" s="19"/>
      <c r="I50" s="19"/>
      <c r="J50" s="9">
        <f t="shared" si="10"/>
        <v>0</v>
      </c>
      <c r="K50" s="9">
        <f t="shared" si="11"/>
        <v>0</v>
      </c>
      <c r="L50" s="9">
        <f t="shared" si="17"/>
        <v>152</v>
      </c>
      <c r="M50" s="9">
        <f t="shared" si="17"/>
        <v>184</v>
      </c>
      <c r="N50" s="5">
        <f t="shared" si="12"/>
        <v>0</v>
      </c>
      <c r="O50" s="11">
        <f t="shared" si="16"/>
        <v>149.85694249649376</v>
      </c>
      <c r="P50" s="5">
        <f t="shared" si="13"/>
        <v>47.12482468443196</v>
      </c>
      <c r="Q50" s="9">
        <f t="shared" si="14"/>
        <v>0</v>
      </c>
      <c r="R50" s="9">
        <f t="shared" si="15"/>
        <v>0</v>
      </c>
    </row>
    <row r="51" spans="1:18" ht="12.75">
      <c r="A51" s="14">
        <v>32794</v>
      </c>
      <c r="B51" s="19"/>
      <c r="C51" s="19"/>
      <c r="D51" s="20">
        <v>1</v>
      </c>
      <c r="E51" s="19"/>
      <c r="F51" s="19"/>
      <c r="G51" s="19"/>
      <c r="H51" s="19"/>
      <c r="I51" s="19"/>
      <c r="J51" s="9">
        <f t="shared" si="10"/>
        <v>1</v>
      </c>
      <c r="K51" s="9">
        <f t="shared" si="11"/>
        <v>0</v>
      </c>
      <c r="L51" s="9">
        <f t="shared" si="17"/>
        <v>153</v>
      </c>
      <c r="M51" s="9">
        <f t="shared" si="17"/>
        <v>184</v>
      </c>
      <c r="N51" s="5">
        <f t="shared" si="12"/>
        <v>0.44600280504908835</v>
      </c>
      <c r="O51" s="11">
        <f t="shared" si="16"/>
        <v>150.30294530154285</v>
      </c>
      <c r="P51" s="5">
        <f t="shared" si="13"/>
        <v>47.26507713884991</v>
      </c>
      <c r="Q51" s="9">
        <f t="shared" si="14"/>
        <v>0</v>
      </c>
      <c r="R51" s="9">
        <f t="shared" si="15"/>
        <v>1</v>
      </c>
    </row>
    <row r="52" spans="1:18" ht="12.75">
      <c r="A52" s="14">
        <v>32795</v>
      </c>
      <c r="B52" s="19"/>
      <c r="C52" s="19"/>
      <c r="D52" s="19"/>
      <c r="E52" s="19"/>
      <c r="F52" s="19"/>
      <c r="G52" s="20">
        <v>1</v>
      </c>
      <c r="H52" s="20">
        <v>2</v>
      </c>
      <c r="I52" s="19"/>
      <c r="J52" s="9">
        <f t="shared" si="10"/>
        <v>0</v>
      </c>
      <c r="K52" s="9">
        <f t="shared" si="11"/>
        <v>1</v>
      </c>
      <c r="L52" s="9">
        <f t="shared" si="17"/>
        <v>153</v>
      </c>
      <c r="M52" s="9">
        <f t="shared" si="17"/>
        <v>185</v>
      </c>
      <c r="N52" s="5">
        <f t="shared" si="12"/>
        <v>0.44600280504908835</v>
      </c>
      <c r="O52" s="11">
        <f t="shared" si="16"/>
        <v>150.74894810659194</v>
      </c>
      <c r="P52" s="5">
        <f t="shared" si="13"/>
        <v>47.405329593267865</v>
      </c>
      <c r="Q52" s="9">
        <f t="shared" si="14"/>
        <v>1</v>
      </c>
      <c r="R52" s="9">
        <f t="shared" si="15"/>
        <v>2</v>
      </c>
    </row>
    <row r="53" spans="1:19" ht="12.75">
      <c r="A53" s="14">
        <v>32796</v>
      </c>
      <c r="B53" s="19"/>
      <c r="C53" s="19"/>
      <c r="D53" s="20">
        <v>1</v>
      </c>
      <c r="E53" s="19"/>
      <c r="F53" s="19"/>
      <c r="G53" s="20">
        <v>1</v>
      </c>
      <c r="H53" s="20">
        <v>2</v>
      </c>
      <c r="I53" s="20">
        <v>2</v>
      </c>
      <c r="J53" s="9">
        <f t="shared" si="10"/>
        <v>1</v>
      </c>
      <c r="K53" s="9">
        <f t="shared" si="11"/>
        <v>3</v>
      </c>
      <c r="L53" s="9">
        <f t="shared" si="17"/>
        <v>154</v>
      </c>
      <c r="M53" s="9">
        <f t="shared" si="17"/>
        <v>188</v>
      </c>
      <c r="N53" s="5">
        <f t="shared" si="12"/>
        <v>1.7840112201963534</v>
      </c>
      <c r="O53" s="11">
        <f t="shared" si="16"/>
        <v>152.5329593267883</v>
      </c>
      <c r="P53" s="5">
        <f t="shared" si="13"/>
        <v>47.966339410939675</v>
      </c>
      <c r="Q53" s="9">
        <f t="shared" si="14"/>
        <v>1</v>
      </c>
      <c r="R53" s="9">
        <f t="shared" si="15"/>
        <v>5</v>
      </c>
      <c r="S53" s="8" t="s">
        <v>62</v>
      </c>
    </row>
    <row r="54" spans="1:18" ht="12.75">
      <c r="A54" s="14">
        <v>32797</v>
      </c>
      <c r="B54" s="19"/>
      <c r="C54" s="19"/>
      <c r="D54" s="19"/>
      <c r="E54" s="19"/>
      <c r="F54" s="19"/>
      <c r="G54" s="19"/>
      <c r="H54" s="20">
        <v>2</v>
      </c>
      <c r="I54" s="20">
        <v>1</v>
      </c>
      <c r="J54" s="9">
        <f t="shared" si="10"/>
        <v>0</v>
      </c>
      <c r="K54" s="9">
        <f t="shared" si="11"/>
        <v>3</v>
      </c>
      <c r="L54" s="9">
        <f t="shared" si="17"/>
        <v>154</v>
      </c>
      <c r="M54" s="9">
        <f t="shared" si="17"/>
        <v>191</v>
      </c>
      <c r="N54" s="5">
        <f t="shared" si="12"/>
        <v>1.338008415147265</v>
      </c>
      <c r="O54" s="11">
        <f t="shared" si="16"/>
        <v>153.87096774193557</v>
      </c>
      <c r="P54" s="5">
        <f t="shared" si="13"/>
        <v>48.38709677419353</v>
      </c>
      <c r="Q54" s="9">
        <f t="shared" si="14"/>
        <v>0</v>
      </c>
      <c r="R54" s="9">
        <f t="shared" si="15"/>
        <v>3</v>
      </c>
    </row>
    <row r="55" spans="1:18" ht="12.75">
      <c r="A55" s="14">
        <v>32798</v>
      </c>
      <c r="B55" s="19"/>
      <c r="C55" s="19"/>
      <c r="D55" s="19"/>
      <c r="E55" s="19"/>
      <c r="F55" s="19"/>
      <c r="G55" s="19"/>
      <c r="H55" s="20">
        <v>2</v>
      </c>
      <c r="I55" s="19"/>
      <c r="J55" s="9">
        <f t="shared" si="10"/>
        <v>0</v>
      </c>
      <c r="K55" s="9">
        <f t="shared" si="11"/>
        <v>2</v>
      </c>
      <c r="L55" s="9">
        <f t="shared" si="17"/>
        <v>154</v>
      </c>
      <c r="M55" s="9">
        <f t="shared" si="17"/>
        <v>193</v>
      </c>
      <c r="N55" s="5">
        <f t="shared" si="12"/>
        <v>0.8920056100981767</v>
      </c>
      <c r="O55" s="11">
        <f t="shared" si="16"/>
        <v>154.76297335203375</v>
      </c>
      <c r="P55" s="5">
        <f t="shared" si="13"/>
        <v>48.66760168302944</v>
      </c>
      <c r="Q55" s="9">
        <f t="shared" si="14"/>
        <v>0</v>
      </c>
      <c r="R55" s="9">
        <f t="shared" si="15"/>
        <v>2</v>
      </c>
    </row>
    <row r="56" spans="1:18" ht="12.75">
      <c r="A56" s="14">
        <v>32799</v>
      </c>
      <c r="B56" s="19"/>
      <c r="C56" s="19"/>
      <c r="D56" s="19"/>
      <c r="E56" s="19"/>
      <c r="F56" s="20">
        <v>1</v>
      </c>
      <c r="G56" s="19"/>
      <c r="H56" s="20">
        <v>1</v>
      </c>
      <c r="I56" s="19"/>
      <c r="J56" s="9">
        <f t="shared" si="10"/>
        <v>0</v>
      </c>
      <c r="K56" s="9">
        <f t="shared" si="11"/>
        <v>0</v>
      </c>
      <c r="L56" s="9">
        <f t="shared" si="17"/>
        <v>154</v>
      </c>
      <c r="M56" s="9">
        <f t="shared" si="17"/>
        <v>193</v>
      </c>
      <c r="N56" s="5">
        <f t="shared" si="12"/>
        <v>0</v>
      </c>
      <c r="O56" s="11">
        <f t="shared" si="16"/>
        <v>154.76297335203375</v>
      </c>
      <c r="P56" s="5">
        <f t="shared" si="13"/>
        <v>48.66760168302944</v>
      </c>
      <c r="Q56" s="9">
        <f t="shared" si="14"/>
        <v>1</v>
      </c>
      <c r="R56" s="9">
        <f t="shared" si="15"/>
        <v>1</v>
      </c>
    </row>
    <row r="57" spans="1:18" ht="12.75">
      <c r="A57" s="14">
        <v>32800</v>
      </c>
      <c r="B57" s="19"/>
      <c r="C57" s="19"/>
      <c r="D57" s="19"/>
      <c r="E57" s="19"/>
      <c r="F57" s="20">
        <v>1</v>
      </c>
      <c r="G57" s="19"/>
      <c r="H57" s="20">
        <v>2</v>
      </c>
      <c r="I57" s="20">
        <v>2</v>
      </c>
      <c r="J57" s="9">
        <f t="shared" si="10"/>
        <v>0</v>
      </c>
      <c r="K57" s="9">
        <f t="shared" si="11"/>
        <v>3</v>
      </c>
      <c r="L57" s="9">
        <f t="shared" si="17"/>
        <v>154</v>
      </c>
      <c r="M57" s="9">
        <f t="shared" si="17"/>
        <v>196</v>
      </c>
      <c r="N57" s="5">
        <f t="shared" si="12"/>
        <v>1.338008415147265</v>
      </c>
      <c r="O57" s="11">
        <f t="shared" si="16"/>
        <v>156.10098176718103</v>
      </c>
      <c r="P57" s="5">
        <f t="shared" si="13"/>
        <v>49.088359046283294</v>
      </c>
      <c r="Q57" s="9">
        <f t="shared" si="14"/>
        <v>1</v>
      </c>
      <c r="R57" s="9">
        <f t="shared" si="15"/>
        <v>4</v>
      </c>
    </row>
    <row r="58" spans="1:18" ht="12.75">
      <c r="A58" s="14">
        <v>32801</v>
      </c>
      <c r="B58" s="19"/>
      <c r="C58" s="19"/>
      <c r="D58" s="19"/>
      <c r="E58" s="19"/>
      <c r="F58" s="20">
        <v>1</v>
      </c>
      <c r="G58" s="19"/>
      <c r="H58" s="20">
        <v>1</v>
      </c>
      <c r="I58" s="20">
        <v>1</v>
      </c>
      <c r="J58" s="9">
        <f t="shared" si="10"/>
        <v>0</v>
      </c>
      <c r="K58" s="9">
        <f t="shared" si="11"/>
        <v>1</v>
      </c>
      <c r="L58" s="9">
        <f t="shared" si="17"/>
        <v>154</v>
      </c>
      <c r="M58" s="9">
        <f t="shared" si="17"/>
        <v>197</v>
      </c>
      <c r="N58" s="5">
        <f t="shared" si="12"/>
        <v>0.44600280504908835</v>
      </c>
      <c r="O58" s="11">
        <f t="shared" si="16"/>
        <v>156.54698457223012</v>
      </c>
      <c r="P58" s="5">
        <f t="shared" si="13"/>
        <v>49.228611500701255</v>
      </c>
      <c r="Q58" s="9">
        <f t="shared" si="14"/>
        <v>1</v>
      </c>
      <c r="R58" s="9">
        <f t="shared" si="15"/>
        <v>2</v>
      </c>
    </row>
    <row r="59" spans="1:18" ht="12.75">
      <c r="A59" s="14">
        <v>32802</v>
      </c>
      <c r="B59" s="19"/>
      <c r="C59" s="19"/>
      <c r="D59" s="19"/>
      <c r="E59" s="19"/>
      <c r="F59" s="19"/>
      <c r="G59" s="19"/>
      <c r="H59" s="19"/>
      <c r="I59" s="20">
        <v>2</v>
      </c>
      <c r="J59" s="9">
        <f t="shared" si="10"/>
        <v>0</v>
      </c>
      <c r="K59" s="9">
        <f t="shared" si="11"/>
        <v>2</v>
      </c>
      <c r="L59" s="9">
        <f t="shared" si="17"/>
        <v>154</v>
      </c>
      <c r="M59" s="9">
        <f t="shared" si="17"/>
        <v>199</v>
      </c>
      <c r="N59" s="5">
        <f t="shared" si="12"/>
        <v>0.8920056100981767</v>
      </c>
      <c r="O59" s="11">
        <f t="shared" si="16"/>
        <v>157.4389901823283</v>
      </c>
      <c r="P59" s="5">
        <f t="shared" si="13"/>
        <v>49.50911640953716</v>
      </c>
      <c r="Q59" s="9">
        <f t="shared" si="14"/>
        <v>0</v>
      </c>
      <c r="R59" s="9">
        <f t="shared" si="15"/>
        <v>2</v>
      </c>
    </row>
    <row r="60" spans="1:18" ht="12.75">
      <c r="A60" s="14">
        <v>32803</v>
      </c>
      <c r="B60" s="20">
        <v>1</v>
      </c>
      <c r="C60" s="20">
        <v>1</v>
      </c>
      <c r="D60" s="20">
        <v>4</v>
      </c>
      <c r="E60" s="20">
        <v>2</v>
      </c>
      <c r="F60" s="19"/>
      <c r="G60" s="19"/>
      <c r="H60" s="20">
        <v>5</v>
      </c>
      <c r="I60" s="20">
        <v>2</v>
      </c>
      <c r="J60" s="9">
        <f t="shared" si="10"/>
        <v>4</v>
      </c>
      <c r="K60" s="9">
        <f t="shared" si="11"/>
        <v>7</v>
      </c>
      <c r="L60" s="9">
        <f t="shared" si="17"/>
        <v>158</v>
      </c>
      <c r="M60" s="9">
        <f t="shared" si="17"/>
        <v>206</v>
      </c>
      <c r="N60" s="5">
        <f t="shared" si="12"/>
        <v>4.906030855539972</v>
      </c>
      <c r="O60" s="11">
        <f t="shared" si="16"/>
        <v>162.34502103786826</v>
      </c>
      <c r="P60" s="5">
        <f t="shared" si="13"/>
        <v>51.05189340813463</v>
      </c>
      <c r="Q60" s="9">
        <f t="shared" si="14"/>
        <v>2</v>
      </c>
      <c r="R60" s="9">
        <f t="shared" si="15"/>
        <v>13</v>
      </c>
    </row>
    <row r="61" spans="1:18" ht="12.75">
      <c r="A61" s="14">
        <v>32804</v>
      </c>
      <c r="B61" s="19"/>
      <c r="C61" s="19"/>
      <c r="D61" s="20">
        <v>1</v>
      </c>
      <c r="E61" s="19"/>
      <c r="F61" s="19"/>
      <c r="G61" s="19"/>
      <c r="H61" s="20">
        <v>7</v>
      </c>
      <c r="I61" s="20">
        <v>1</v>
      </c>
      <c r="J61" s="9">
        <f t="shared" si="10"/>
        <v>1</v>
      </c>
      <c r="K61" s="9">
        <f t="shared" si="11"/>
        <v>8</v>
      </c>
      <c r="L61" s="9">
        <f t="shared" si="17"/>
        <v>159</v>
      </c>
      <c r="M61" s="9">
        <f t="shared" si="17"/>
        <v>214</v>
      </c>
      <c r="N61" s="5">
        <f t="shared" si="12"/>
        <v>4.014025245441795</v>
      </c>
      <c r="O61" s="11">
        <f t="shared" si="16"/>
        <v>166.35904628331005</v>
      </c>
      <c r="P61" s="5">
        <f t="shared" si="13"/>
        <v>52.3141654978962</v>
      </c>
      <c r="Q61" s="9">
        <f t="shared" si="14"/>
        <v>0</v>
      </c>
      <c r="R61" s="9">
        <f t="shared" si="15"/>
        <v>9</v>
      </c>
    </row>
    <row r="62" spans="1:18" ht="12.75">
      <c r="A62" s="14">
        <v>32805</v>
      </c>
      <c r="B62" s="19"/>
      <c r="C62" s="19"/>
      <c r="D62" s="19"/>
      <c r="E62" s="19"/>
      <c r="F62" s="19"/>
      <c r="G62" s="19"/>
      <c r="H62" s="20">
        <v>4</v>
      </c>
      <c r="I62" s="19"/>
      <c r="J62" s="9">
        <f t="shared" si="10"/>
        <v>0</v>
      </c>
      <c r="K62" s="9">
        <f t="shared" si="11"/>
        <v>4</v>
      </c>
      <c r="L62" s="9">
        <f t="shared" si="17"/>
        <v>159</v>
      </c>
      <c r="M62" s="9">
        <f t="shared" si="17"/>
        <v>218</v>
      </c>
      <c r="N62" s="5">
        <f t="shared" si="12"/>
        <v>1.7840112201963534</v>
      </c>
      <c r="O62" s="11">
        <f t="shared" si="16"/>
        <v>168.1430575035064</v>
      </c>
      <c r="P62" s="5">
        <f t="shared" si="13"/>
        <v>52.87517531556801</v>
      </c>
      <c r="Q62" s="9">
        <f t="shared" si="14"/>
        <v>0</v>
      </c>
      <c r="R62" s="9">
        <f t="shared" si="15"/>
        <v>4</v>
      </c>
    </row>
    <row r="63" spans="1:18" ht="12.75">
      <c r="A63" s="14">
        <v>32806</v>
      </c>
      <c r="B63" s="19"/>
      <c r="C63" s="19"/>
      <c r="D63" s="20">
        <v>15</v>
      </c>
      <c r="E63" s="20">
        <v>5</v>
      </c>
      <c r="F63" s="19"/>
      <c r="G63" s="19"/>
      <c r="H63" s="20">
        <v>17</v>
      </c>
      <c r="I63" s="20">
        <v>7</v>
      </c>
      <c r="J63" s="9">
        <f t="shared" si="10"/>
        <v>20</v>
      </c>
      <c r="K63" s="9">
        <f t="shared" si="11"/>
        <v>24</v>
      </c>
      <c r="L63" s="9">
        <f t="shared" si="17"/>
        <v>179</v>
      </c>
      <c r="M63" s="9">
        <f t="shared" si="17"/>
        <v>242</v>
      </c>
      <c r="N63" s="5">
        <f t="shared" si="12"/>
        <v>19.624123422159887</v>
      </c>
      <c r="O63" s="11">
        <f t="shared" si="16"/>
        <v>187.7671809256663</v>
      </c>
      <c r="P63" s="5">
        <f t="shared" si="13"/>
        <v>59.046283309957914</v>
      </c>
      <c r="Q63" s="9">
        <f t="shared" si="14"/>
        <v>0</v>
      </c>
      <c r="R63" s="9">
        <f t="shared" si="15"/>
        <v>44</v>
      </c>
    </row>
    <row r="64" spans="1:18" ht="12.75">
      <c r="A64" s="14">
        <v>32807</v>
      </c>
      <c r="B64" s="19"/>
      <c r="C64" s="19"/>
      <c r="D64" s="20">
        <v>6</v>
      </c>
      <c r="E64" s="20">
        <v>4</v>
      </c>
      <c r="F64" s="20">
        <v>1</v>
      </c>
      <c r="G64" s="19"/>
      <c r="H64" s="20">
        <v>13</v>
      </c>
      <c r="I64" s="20">
        <v>6</v>
      </c>
      <c r="J64" s="9">
        <f t="shared" si="10"/>
        <v>10</v>
      </c>
      <c r="K64" s="9">
        <f t="shared" si="11"/>
        <v>18</v>
      </c>
      <c r="L64" s="9">
        <f t="shared" si="17"/>
        <v>189</v>
      </c>
      <c r="M64" s="9">
        <f t="shared" si="17"/>
        <v>260</v>
      </c>
      <c r="N64" s="5">
        <f t="shared" si="12"/>
        <v>12.488078541374474</v>
      </c>
      <c r="O64" s="11">
        <f t="shared" si="16"/>
        <v>200.2552594670408</v>
      </c>
      <c r="P64" s="5">
        <f t="shared" si="13"/>
        <v>62.97335203366057</v>
      </c>
      <c r="Q64" s="9">
        <f t="shared" si="14"/>
        <v>1</v>
      </c>
      <c r="R64" s="9">
        <f t="shared" si="15"/>
        <v>29</v>
      </c>
    </row>
    <row r="65" spans="1:18" ht="12.75">
      <c r="A65" s="14">
        <v>32808</v>
      </c>
      <c r="B65" s="19"/>
      <c r="C65" s="19"/>
      <c r="D65" s="20">
        <v>3</v>
      </c>
      <c r="E65" s="20">
        <v>5</v>
      </c>
      <c r="F65" s="19"/>
      <c r="G65" s="20">
        <v>1</v>
      </c>
      <c r="H65" s="20">
        <v>9</v>
      </c>
      <c r="I65" s="20">
        <v>2</v>
      </c>
      <c r="J65" s="9">
        <f t="shared" si="10"/>
        <v>8</v>
      </c>
      <c r="K65" s="9">
        <f t="shared" si="11"/>
        <v>10</v>
      </c>
      <c r="L65" s="9">
        <f aca="true" t="shared" si="18" ref="L65:M84">L64+J65</f>
        <v>197</v>
      </c>
      <c r="M65" s="9">
        <f t="shared" si="18"/>
        <v>270</v>
      </c>
      <c r="N65" s="5">
        <f t="shared" si="12"/>
        <v>8.02805049088359</v>
      </c>
      <c r="O65" s="11">
        <f t="shared" si="16"/>
        <v>208.2833099579244</v>
      </c>
      <c r="P65" s="5">
        <f t="shared" si="13"/>
        <v>65.49789621318371</v>
      </c>
      <c r="Q65" s="9">
        <f t="shared" si="14"/>
        <v>1</v>
      </c>
      <c r="R65" s="9">
        <f t="shared" si="15"/>
        <v>19</v>
      </c>
    </row>
    <row r="66" spans="1:18" ht="12.75">
      <c r="A66" s="14">
        <v>32809</v>
      </c>
      <c r="B66" s="19"/>
      <c r="C66" s="20">
        <v>1</v>
      </c>
      <c r="D66" s="20">
        <v>2</v>
      </c>
      <c r="E66" s="20">
        <v>4</v>
      </c>
      <c r="F66" s="20">
        <v>1</v>
      </c>
      <c r="G66" s="19"/>
      <c r="H66" s="20">
        <v>10</v>
      </c>
      <c r="I66" s="20">
        <v>2</v>
      </c>
      <c r="J66" s="9">
        <f t="shared" si="10"/>
        <v>5</v>
      </c>
      <c r="K66" s="9">
        <f t="shared" si="11"/>
        <v>11</v>
      </c>
      <c r="L66" s="9">
        <f t="shared" si="18"/>
        <v>202</v>
      </c>
      <c r="M66" s="9">
        <f t="shared" si="18"/>
        <v>281</v>
      </c>
      <c r="N66" s="5">
        <f t="shared" si="12"/>
        <v>7.1360448807854135</v>
      </c>
      <c r="O66" s="11">
        <f t="shared" si="16"/>
        <v>215.4193548387098</v>
      </c>
      <c r="P66" s="5">
        <f t="shared" si="13"/>
        <v>67.74193548387095</v>
      </c>
      <c r="Q66" s="9">
        <f t="shared" si="14"/>
        <v>2</v>
      </c>
      <c r="R66" s="9">
        <f t="shared" si="15"/>
        <v>18</v>
      </c>
    </row>
    <row r="67" spans="1:19" ht="12.75">
      <c r="A67" s="14">
        <v>32810</v>
      </c>
      <c r="B67" s="19"/>
      <c r="C67" s="19"/>
      <c r="D67" s="19"/>
      <c r="E67" s="19"/>
      <c r="F67" s="19"/>
      <c r="G67" s="19"/>
      <c r="H67" s="19"/>
      <c r="I67" s="19"/>
      <c r="J67" s="9">
        <f t="shared" si="10"/>
        <v>0</v>
      </c>
      <c r="K67" s="9">
        <f t="shared" si="11"/>
        <v>0</v>
      </c>
      <c r="L67" s="9">
        <f t="shared" si="18"/>
        <v>202</v>
      </c>
      <c r="M67" s="9">
        <f t="shared" si="18"/>
        <v>281</v>
      </c>
      <c r="N67" s="5">
        <f t="shared" si="12"/>
        <v>0</v>
      </c>
      <c r="O67" s="11">
        <f t="shared" si="16"/>
        <v>215.4193548387098</v>
      </c>
      <c r="P67" s="5">
        <f t="shared" si="13"/>
        <v>67.74193548387095</v>
      </c>
      <c r="Q67" s="9">
        <f t="shared" si="14"/>
        <v>0</v>
      </c>
      <c r="R67" s="9">
        <f t="shared" si="15"/>
        <v>0</v>
      </c>
      <c r="S67" s="8" t="s">
        <v>63</v>
      </c>
    </row>
    <row r="68" spans="1:18" ht="12.75">
      <c r="A68" s="14">
        <v>32811</v>
      </c>
      <c r="B68" s="19"/>
      <c r="C68" s="19"/>
      <c r="D68" s="19"/>
      <c r="E68" s="20">
        <v>1</v>
      </c>
      <c r="F68" s="19"/>
      <c r="G68" s="19"/>
      <c r="H68" s="19"/>
      <c r="I68" s="20">
        <v>1</v>
      </c>
      <c r="J68" s="9">
        <f aca="true" t="shared" si="19" ref="J68:J101">-B68-C68+D68+E68</f>
        <v>1</v>
      </c>
      <c r="K68" s="9">
        <f aca="true" t="shared" si="20" ref="K68:K101">-F68-G68+H68+I68</f>
        <v>1</v>
      </c>
      <c r="L68" s="9">
        <f t="shared" si="18"/>
        <v>203</v>
      </c>
      <c r="M68" s="9">
        <f t="shared" si="18"/>
        <v>282</v>
      </c>
      <c r="N68" s="5">
        <f aca="true" t="shared" si="21" ref="N68:N101">(+J68+K68)*($J$103/($J$103+$K$103))</f>
        <v>0.8920056100981767</v>
      </c>
      <c r="O68" s="11">
        <f t="shared" si="16"/>
        <v>216.311360448808</v>
      </c>
      <c r="P68" s="5">
        <f aca="true" t="shared" si="22" ref="P68:P101">O68*100/$N$103</f>
        <v>68.02244039270686</v>
      </c>
      <c r="Q68" s="9">
        <f aca="true" t="shared" si="23" ref="Q68:Q101">+B68+C68+F68+G68</f>
        <v>0</v>
      </c>
      <c r="R68" s="9">
        <f aca="true" t="shared" si="24" ref="R68:R101">D68+E68+H68+I68</f>
        <v>2</v>
      </c>
    </row>
    <row r="69" spans="1:18" ht="12.75">
      <c r="A69" s="14">
        <v>32812</v>
      </c>
      <c r="B69" s="19"/>
      <c r="C69" s="19"/>
      <c r="D69" s="19"/>
      <c r="E69" s="19"/>
      <c r="F69" s="19"/>
      <c r="G69" s="19"/>
      <c r="H69" s="20">
        <v>1</v>
      </c>
      <c r="I69" s="19"/>
      <c r="J69" s="9">
        <f t="shared" si="19"/>
        <v>0</v>
      </c>
      <c r="K69" s="9">
        <f t="shared" si="20"/>
        <v>1</v>
      </c>
      <c r="L69" s="9">
        <f t="shared" si="18"/>
        <v>203</v>
      </c>
      <c r="M69" s="9">
        <f t="shared" si="18"/>
        <v>283</v>
      </c>
      <c r="N69" s="5">
        <f t="shared" si="21"/>
        <v>0.44600280504908835</v>
      </c>
      <c r="O69" s="11">
        <f aca="true" t="shared" si="25" ref="O69:O101">O68+N69</f>
        <v>216.75736325385708</v>
      </c>
      <c r="P69" s="5">
        <f t="shared" si="22"/>
        <v>68.1626928471248</v>
      </c>
      <c r="Q69" s="9">
        <f t="shared" si="23"/>
        <v>0</v>
      </c>
      <c r="R69" s="9">
        <f t="shared" si="24"/>
        <v>1</v>
      </c>
    </row>
    <row r="70" spans="1:18" ht="12.75">
      <c r="A70" s="14">
        <v>32813</v>
      </c>
      <c r="B70" s="19"/>
      <c r="C70" s="19"/>
      <c r="D70" s="20">
        <v>3</v>
      </c>
      <c r="E70" s="19"/>
      <c r="F70" s="19"/>
      <c r="G70" s="19"/>
      <c r="H70" s="20">
        <v>1</v>
      </c>
      <c r="I70" s="20">
        <v>1</v>
      </c>
      <c r="J70" s="9">
        <f t="shared" si="19"/>
        <v>3</v>
      </c>
      <c r="K70" s="9">
        <f t="shared" si="20"/>
        <v>2</v>
      </c>
      <c r="L70" s="9">
        <f t="shared" si="18"/>
        <v>206</v>
      </c>
      <c r="M70" s="9">
        <f t="shared" si="18"/>
        <v>285</v>
      </c>
      <c r="N70" s="5">
        <f t="shared" si="21"/>
        <v>2.230014025245442</v>
      </c>
      <c r="O70" s="11">
        <f t="shared" si="25"/>
        <v>218.98737727910253</v>
      </c>
      <c r="P70" s="5">
        <f t="shared" si="22"/>
        <v>68.86395511921458</v>
      </c>
      <c r="Q70" s="9">
        <f t="shared" si="23"/>
        <v>0</v>
      </c>
      <c r="R70" s="9">
        <f t="shared" si="24"/>
        <v>5</v>
      </c>
    </row>
    <row r="71" spans="1:18" ht="12.75">
      <c r="A71" s="14">
        <v>32814</v>
      </c>
      <c r="B71" s="19"/>
      <c r="C71" s="19"/>
      <c r="D71" s="20">
        <v>4</v>
      </c>
      <c r="E71" s="20">
        <v>4</v>
      </c>
      <c r="F71" s="19"/>
      <c r="G71" s="19"/>
      <c r="H71" s="20">
        <v>5</v>
      </c>
      <c r="I71" s="20">
        <v>3</v>
      </c>
      <c r="J71" s="9">
        <f t="shared" si="19"/>
        <v>8</v>
      </c>
      <c r="K71" s="9">
        <f t="shared" si="20"/>
        <v>8</v>
      </c>
      <c r="L71" s="9">
        <f t="shared" si="18"/>
        <v>214</v>
      </c>
      <c r="M71" s="9">
        <f t="shared" si="18"/>
        <v>293</v>
      </c>
      <c r="N71" s="5">
        <f t="shared" si="21"/>
        <v>7.1360448807854135</v>
      </c>
      <c r="O71" s="11">
        <f t="shared" si="25"/>
        <v>226.12342215988795</v>
      </c>
      <c r="P71" s="5">
        <f t="shared" si="22"/>
        <v>71.1079943899018</v>
      </c>
      <c r="Q71" s="9">
        <f t="shared" si="23"/>
        <v>0</v>
      </c>
      <c r="R71" s="9">
        <f t="shared" si="24"/>
        <v>16</v>
      </c>
    </row>
    <row r="72" spans="1:18" ht="12.75">
      <c r="A72" s="14">
        <v>32815</v>
      </c>
      <c r="B72" s="19"/>
      <c r="C72" s="19"/>
      <c r="D72" s="20">
        <v>6</v>
      </c>
      <c r="E72" s="20">
        <v>9</v>
      </c>
      <c r="F72" s="20">
        <v>1</v>
      </c>
      <c r="G72" s="19"/>
      <c r="H72" s="20">
        <v>8</v>
      </c>
      <c r="I72" s="20">
        <v>6</v>
      </c>
      <c r="J72" s="9">
        <f t="shared" si="19"/>
        <v>15</v>
      </c>
      <c r="K72" s="9">
        <f t="shared" si="20"/>
        <v>13</v>
      </c>
      <c r="L72" s="9">
        <f t="shared" si="18"/>
        <v>229</v>
      </c>
      <c r="M72" s="9">
        <f t="shared" si="18"/>
        <v>306</v>
      </c>
      <c r="N72" s="5">
        <f t="shared" si="21"/>
        <v>12.488078541374474</v>
      </c>
      <c r="O72" s="11">
        <f t="shared" si="25"/>
        <v>238.61150070126243</v>
      </c>
      <c r="P72" s="5">
        <f t="shared" si="22"/>
        <v>75.03506311360447</v>
      </c>
      <c r="Q72" s="9">
        <f t="shared" si="23"/>
        <v>1</v>
      </c>
      <c r="R72" s="9">
        <f t="shared" si="24"/>
        <v>29</v>
      </c>
    </row>
    <row r="73" spans="1:18" ht="12.75">
      <c r="A73" s="14">
        <v>32816</v>
      </c>
      <c r="B73" s="19"/>
      <c r="C73" s="19"/>
      <c r="D73" s="20">
        <v>2</v>
      </c>
      <c r="E73" s="19"/>
      <c r="F73" s="19"/>
      <c r="G73" s="20">
        <v>1</v>
      </c>
      <c r="H73" s="20">
        <v>1</v>
      </c>
      <c r="I73" s="20">
        <v>2</v>
      </c>
      <c r="J73" s="9">
        <f t="shared" si="19"/>
        <v>2</v>
      </c>
      <c r="K73" s="9">
        <f t="shared" si="20"/>
        <v>2</v>
      </c>
      <c r="L73" s="9">
        <f t="shared" si="18"/>
        <v>231</v>
      </c>
      <c r="M73" s="9">
        <f t="shared" si="18"/>
        <v>308</v>
      </c>
      <c r="N73" s="5">
        <f t="shared" si="21"/>
        <v>1.7840112201963534</v>
      </c>
      <c r="O73" s="11">
        <f t="shared" si="25"/>
        <v>240.3955119214588</v>
      </c>
      <c r="P73" s="5">
        <f t="shared" si="22"/>
        <v>75.59607293127628</v>
      </c>
      <c r="Q73" s="9">
        <f t="shared" si="23"/>
        <v>1</v>
      </c>
      <c r="R73" s="9">
        <f t="shared" si="24"/>
        <v>5</v>
      </c>
    </row>
    <row r="74" spans="1:18" ht="12.75">
      <c r="A74" s="14">
        <v>32817</v>
      </c>
      <c r="B74" s="19"/>
      <c r="C74" s="19"/>
      <c r="D74" s="20">
        <v>1</v>
      </c>
      <c r="E74" s="19"/>
      <c r="F74" s="19"/>
      <c r="G74" s="19"/>
      <c r="H74" s="19"/>
      <c r="I74" s="19"/>
      <c r="J74" s="9">
        <f t="shared" si="19"/>
        <v>1</v>
      </c>
      <c r="K74" s="9">
        <f t="shared" si="20"/>
        <v>0</v>
      </c>
      <c r="L74" s="9">
        <f t="shared" si="18"/>
        <v>232</v>
      </c>
      <c r="M74" s="9">
        <f t="shared" si="18"/>
        <v>308</v>
      </c>
      <c r="N74" s="5">
        <f t="shared" si="21"/>
        <v>0.44600280504908835</v>
      </c>
      <c r="O74" s="11">
        <f t="shared" si="25"/>
        <v>240.84151472650788</v>
      </c>
      <c r="P74" s="5">
        <f t="shared" si="22"/>
        <v>75.73632538569423</v>
      </c>
      <c r="Q74" s="9">
        <f t="shared" si="23"/>
        <v>0</v>
      </c>
      <c r="R74" s="9">
        <f t="shared" si="24"/>
        <v>1</v>
      </c>
    </row>
    <row r="75" spans="1:18" ht="12.75">
      <c r="A75" s="14">
        <v>32818</v>
      </c>
      <c r="B75" s="19"/>
      <c r="C75" s="19"/>
      <c r="D75" s="20">
        <v>1</v>
      </c>
      <c r="E75" s="19"/>
      <c r="F75" s="19"/>
      <c r="G75" s="19"/>
      <c r="H75" s="20">
        <v>2</v>
      </c>
      <c r="I75" s="20">
        <v>1</v>
      </c>
      <c r="J75" s="9">
        <f t="shared" si="19"/>
        <v>1</v>
      </c>
      <c r="K75" s="9">
        <f t="shared" si="20"/>
        <v>3</v>
      </c>
      <c r="L75" s="9">
        <f t="shared" si="18"/>
        <v>233</v>
      </c>
      <c r="M75" s="9">
        <f t="shared" si="18"/>
        <v>311</v>
      </c>
      <c r="N75" s="5">
        <f t="shared" si="21"/>
        <v>1.7840112201963534</v>
      </c>
      <c r="O75" s="11">
        <f t="shared" si="25"/>
        <v>242.62552594670424</v>
      </c>
      <c r="P75" s="5">
        <f t="shared" si="22"/>
        <v>76.29733520336605</v>
      </c>
      <c r="Q75" s="9">
        <f t="shared" si="23"/>
        <v>0</v>
      </c>
      <c r="R75" s="9">
        <f t="shared" si="24"/>
        <v>4</v>
      </c>
    </row>
    <row r="76" spans="1:18" ht="12.75">
      <c r="A76" s="14">
        <v>32819</v>
      </c>
      <c r="B76" s="19"/>
      <c r="C76" s="19"/>
      <c r="D76" s="20">
        <v>4</v>
      </c>
      <c r="E76" s="20">
        <v>2</v>
      </c>
      <c r="F76" s="20">
        <v>1</v>
      </c>
      <c r="G76" s="20">
        <v>1</v>
      </c>
      <c r="H76" s="20">
        <v>10</v>
      </c>
      <c r="I76" s="20">
        <v>1</v>
      </c>
      <c r="J76" s="9">
        <f t="shared" si="19"/>
        <v>6</v>
      </c>
      <c r="K76" s="9">
        <f t="shared" si="20"/>
        <v>9</v>
      </c>
      <c r="L76" s="9">
        <f t="shared" si="18"/>
        <v>239</v>
      </c>
      <c r="M76" s="9">
        <f t="shared" si="18"/>
        <v>320</v>
      </c>
      <c r="N76" s="5">
        <f t="shared" si="21"/>
        <v>6.690042075736325</v>
      </c>
      <c r="O76" s="11">
        <f t="shared" si="25"/>
        <v>249.31556802244057</v>
      </c>
      <c r="P76" s="5">
        <f t="shared" si="22"/>
        <v>78.40112201963532</v>
      </c>
      <c r="Q76" s="9">
        <f t="shared" si="23"/>
        <v>2</v>
      </c>
      <c r="R76" s="9">
        <f t="shared" si="24"/>
        <v>17</v>
      </c>
    </row>
    <row r="77" spans="1:18" ht="12.75">
      <c r="A77" s="14">
        <v>32820</v>
      </c>
      <c r="B77" s="19"/>
      <c r="C77" s="19"/>
      <c r="D77" s="20">
        <v>7</v>
      </c>
      <c r="E77" s="20">
        <v>4</v>
      </c>
      <c r="F77" s="19"/>
      <c r="G77" s="20">
        <v>1</v>
      </c>
      <c r="H77" s="20">
        <v>6</v>
      </c>
      <c r="I77" s="20">
        <v>3</v>
      </c>
      <c r="J77" s="9">
        <f t="shared" si="19"/>
        <v>11</v>
      </c>
      <c r="K77" s="9">
        <f t="shared" si="20"/>
        <v>8</v>
      </c>
      <c r="L77" s="9">
        <f t="shared" si="18"/>
        <v>250</v>
      </c>
      <c r="M77" s="9">
        <f t="shared" si="18"/>
        <v>328</v>
      </c>
      <c r="N77" s="5">
        <f t="shared" si="21"/>
        <v>8.474053295932679</v>
      </c>
      <c r="O77" s="11">
        <f t="shared" si="25"/>
        <v>257.78962131837324</v>
      </c>
      <c r="P77" s="5">
        <f t="shared" si="22"/>
        <v>81.06591865357642</v>
      </c>
      <c r="Q77" s="9">
        <f t="shared" si="23"/>
        <v>1</v>
      </c>
      <c r="R77" s="9">
        <f t="shared" si="24"/>
        <v>20</v>
      </c>
    </row>
    <row r="78" spans="1:18" ht="12.75">
      <c r="A78" s="14">
        <v>32821</v>
      </c>
      <c r="B78" s="20">
        <v>1</v>
      </c>
      <c r="C78" s="19"/>
      <c r="D78" s="20">
        <v>9</v>
      </c>
      <c r="E78" s="20">
        <v>4</v>
      </c>
      <c r="F78" s="20">
        <v>2</v>
      </c>
      <c r="G78" s="19"/>
      <c r="H78" s="20">
        <v>14</v>
      </c>
      <c r="I78" s="20">
        <v>8</v>
      </c>
      <c r="J78" s="9">
        <f t="shared" si="19"/>
        <v>12</v>
      </c>
      <c r="K78" s="9">
        <f t="shared" si="20"/>
        <v>20</v>
      </c>
      <c r="L78" s="9">
        <f t="shared" si="18"/>
        <v>262</v>
      </c>
      <c r="M78" s="9">
        <f t="shared" si="18"/>
        <v>348</v>
      </c>
      <c r="N78" s="5">
        <f t="shared" si="21"/>
        <v>14.272089761570827</v>
      </c>
      <c r="O78" s="11">
        <f t="shared" si="25"/>
        <v>272.0617110799441</v>
      </c>
      <c r="P78" s="5">
        <f t="shared" si="22"/>
        <v>85.5539971949509</v>
      </c>
      <c r="Q78" s="9">
        <f t="shared" si="23"/>
        <v>3</v>
      </c>
      <c r="R78" s="9">
        <f t="shared" si="24"/>
        <v>35</v>
      </c>
    </row>
    <row r="79" spans="1:18" ht="12.75">
      <c r="A79" s="14">
        <v>32822</v>
      </c>
      <c r="B79" s="19"/>
      <c r="C79" s="19"/>
      <c r="D79" s="20">
        <v>1</v>
      </c>
      <c r="E79" s="19"/>
      <c r="F79" s="19"/>
      <c r="G79" s="19"/>
      <c r="H79" s="19"/>
      <c r="I79" s="20">
        <v>1</v>
      </c>
      <c r="J79" s="9">
        <f t="shared" si="19"/>
        <v>1</v>
      </c>
      <c r="K79" s="9">
        <f t="shared" si="20"/>
        <v>1</v>
      </c>
      <c r="L79" s="9">
        <f t="shared" si="18"/>
        <v>263</v>
      </c>
      <c r="M79" s="9">
        <f t="shared" si="18"/>
        <v>349</v>
      </c>
      <c r="N79" s="5">
        <f t="shared" si="21"/>
        <v>0.8920056100981767</v>
      </c>
      <c r="O79" s="11">
        <f t="shared" si="25"/>
        <v>272.95371669004226</v>
      </c>
      <c r="P79" s="5">
        <f t="shared" si="22"/>
        <v>85.8345021037868</v>
      </c>
      <c r="Q79" s="9">
        <f t="shared" si="23"/>
        <v>0</v>
      </c>
      <c r="R79" s="9">
        <f t="shared" si="24"/>
        <v>2</v>
      </c>
    </row>
    <row r="80" spans="1:18" ht="12.75">
      <c r="A80" s="14">
        <v>32823</v>
      </c>
      <c r="B80" s="19"/>
      <c r="C80" s="19"/>
      <c r="D80" s="20">
        <v>1</v>
      </c>
      <c r="E80" s="20">
        <v>2</v>
      </c>
      <c r="F80" s="19"/>
      <c r="G80" s="19"/>
      <c r="H80" s="20">
        <v>2</v>
      </c>
      <c r="I80" s="20">
        <v>1</v>
      </c>
      <c r="J80" s="9">
        <f t="shared" si="19"/>
        <v>3</v>
      </c>
      <c r="K80" s="9">
        <f t="shared" si="20"/>
        <v>3</v>
      </c>
      <c r="L80" s="9">
        <f t="shared" si="18"/>
        <v>266</v>
      </c>
      <c r="M80" s="9">
        <f t="shared" si="18"/>
        <v>352</v>
      </c>
      <c r="N80" s="5">
        <f t="shared" si="21"/>
        <v>2.67601683029453</v>
      </c>
      <c r="O80" s="11">
        <f t="shared" si="25"/>
        <v>275.6297335203368</v>
      </c>
      <c r="P80" s="5">
        <f t="shared" si="22"/>
        <v>86.67601683029451</v>
      </c>
      <c r="Q80" s="9">
        <f t="shared" si="23"/>
        <v>0</v>
      </c>
      <c r="R80" s="9">
        <f t="shared" si="24"/>
        <v>6</v>
      </c>
    </row>
    <row r="81" spans="1:19" ht="12.75">
      <c r="A81" s="14">
        <v>32824</v>
      </c>
      <c r="B81" s="19"/>
      <c r="C81" s="19"/>
      <c r="D81" s="20">
        <v>2</v>
      </c>
      <c r="E81" s="19"/>
      <c r="F81" s="20">
        <v>1</v>
      </c>
      <c r="G81" s="19"/>
      <c r="H81" s="20">
        <v>3</v>
      </c>
      <c r="I81" s="19"/>
      <c r="J81" s="9">
        <f t="shared" si="19"/>
        <v>2</v>
      </c>
      <c r="K81" s="9">
        <f t="shared" si="20"/>
        <v>2</v>
      </c>
      <c r="L81" s="9">
        <f t="shared" si="18"/>
        <v>268</v>
      </c>
      <c r="M81" s="9">
        <f t="shared" si="18"/>
        <v>354</v>
      </c>
      <c r="N81" s="5">
        <f t="shared" si="21"/>
        <v>1.7840112201963534</v>
      </c>
      <c r="O81" s="11">
        <f t="shared" si="25"/>
        <v>277.41374474053316</v>
      </c>
      <c r="P81" s="5">
        <f t="shared" si="22"/>
        <v>87.23702664796632</v>
      </c>
      <c r="Q81" s="9">
        <f t="shared" si="23"/>
        <v>1</v>
      </c>
      <c r="R81" s="9">
        <f t="shared" si="24"/>
        <v>5</v>
      </c>
      <c r="S81" s="8" t="s">
        <v>64</v>
      </c>
    </row>
    <row r="82" spans="1:18" ht="12.75">
      <c r="A82" s="14">
        <v>32825</v>
      </c>
      <c r="B82" s="19"/>
      <c r="C82" s="19"/>
      <c r="D82" s="20">
        <v>2</v>
      </c>
      <c r="E82" s="20">
        <v>1</v>
      </c>
      <c r="F82" s="19"/>
      <c r="G82" s="19"/>
      <c r="H82" s="19"/>
      <c r="I82" s="19"/>
      <c r="J82" s="9">
        <f t="shared" si="19"/>
        <v>3</v>
      </c>
      <c r="K82" s="9">
        <f t="shared" si="20"/>
        <v>0</v>
      </c>
      <c r="L82" s="9">
        <f t="shared" si="18"/>
        <v>271</v>
      </c>
      <c r="M82" s="9">
        <f t="shared" si="18"/>
        <v>354</v>
      </c>
      <c r="N82" s="5">
        <f t="shared" si="21"/>
        <v>1.338008415147265</v>
      </c>
      <c r="O82" s="11">
        <f t="shared" si="25"/>
        <v>278.75175315568043</v>
      </c>
      <c r="P82" s="5">
        <f t="shared" si="22"/>
        <v>87.65778401122017</v>
      </c>
      <c r="Q82" s="9">
        <f t="shared" si="23"/>
        <v>0</v>
      </c>
      <c r="R82" s="9">
        <f t="shared" si="24"/>
        <v>3</v>
      </c>
    </row>
    <row r="83" spans="1:18" ht="12.75">
      <c r="A83" s="14">
        <v>32826</v>
      </c>
      <c r="B83" s="19"/>
      <c r="C83" s="19"/>
      <c r="D83" s="20">
        <v>2</v>
      </c>
      <c r="E83" s="20">
        <v>3</v>
      </c>
      <c r="F83" s="19"/>
      <c r="G83" s="19"/>
      <c r="H83" s="20">
        <v>9</v>
      </c>
      <c r="I83" s="20">
        <v>1</v>
      </c>
      <c r="J83" s="9">
        <f t="shared" si="19"/>
        <v>5</v>
      </c>
      <c r="K83" s="9">
        <f t="shared" si="20"/>
        <v>10</v>
      </c>
      <c r="L83" s="9">
        <f t="shared" si="18"/>
        <v>276</v>
      </c>
      <c r="M83" s="9">
        <f t="shared" si="18"/>
        <v>364</v>
      </c>
      <c r="N83" s="5">
        <f t="shared" si="21"/>
        <v>6.690042075736325</v>
      </c>
      <c r="O83" s="11">
        <f t="shared" si="25"/>
        <v>285.44179523141673</v>
      </c>
      <c r="P83" s="5">
        <f t="shared" si="22"/>
        <v>89.76157082748945</v>
      </c>
      <c r="Q83" s="9">
        <f t="shared" si="23"/>
        <v>0</v>
      </c>
      <c r="R83" s="9">
        <f t="shared" si="24"/>
        <v>15</v>
      </c>
    </row>
    <row r="84" spans="1:18" ht="12.75">
      <c r="A84" s="14">
        <v>32827</v>
      </c>
      <c r="B84" s="19"/>
      <c r="C84" s="19"/>
      <c r="D84" s="20">
        <v>3</v>
      </c>
      <c r="E84" s="19"/>
      <c r="F84" s="19"/>
      <c r="G84" s="19"/>
      <c r="H84" s="20">
        <v>5</v>
      </c>
      <c r="I84" s="20">
        <v>1</v>
      </c>
      <c r="J84" s="9">
        <f t="shared" si="19"/>
        <v>3</v>
      </c>
      <c r="K84" s="9">
        <f t="shared" si="20"/>
        <v>6</v>
      </c>
      <c r="L84" s="9">
        <f t="shared" si="18"/>
        <v>279</v>
      </c>
      <c r="M84" s="9">
        <f t="shared" si="18"/>
        <v>370</v>
      </c>
      <c r="N84" s="5">
        <f t="shared" si="21"/>
        <v>4.014025245441795</v>
      </c>
      <c r="O84" s="11">
        <f t="shared" si="25"/>
        <v>289.45582047685855</v>
      </c>
      <c r="P84" s="5">
        <f t="shared" si="22"/>
        <v>91.02384291725103</v>
      </c>
      <c r="Q84" s="9">
        <f t="shared" si="23"/>
        <v>0</v>
      </c>
      <c r="R84" s="9">
        <f t="shared" si="24"/>
        <v>9</v>
      </c>
    </row>
    <row r="85" spans="1:18" ht="12.75">
      <c r="A85" s="14">
        <v>32828</v>
      </c>
      <c r="B85" s="19"/>
      <c r="C85" s="19"/>
      <c r="D85" s="20">
        <v>1</v>
      </c>
      <c r="E85" s="19"/>
      <c r="F85" s="19"/>
      <c r="G85" s="19"/>
      <c r="H85" s="19"/>
      <c r="I85" s="20">
        <v>1</v>
      </c>
      <c r="J85" s="9">
        <f t="shared" si="19"/>
        <v>1</v>
      </c>
      <c r="K85" s="9">
        <f t="shared" si="20"/>
        <v>1</v>
      </c>
      <c r="L85" s="9">
        <f aca="true" t="shared" si="26" ref="L85:M101">L84+J85</f>
        <v>280</v>
      </c>
      <c r="M85" s="9">
        <f t="shared" si="26"/>
        <v>371</v>
      </c>
      <c r="N85" s="5">
        <f t="shared" si="21"/>
        <v>0.8920056100981767</v>
      </c>
      <c r="O85" s="11">
        <f t="shared" si="25"/>
        <v>290.34782608695673</v>
      </c>
      <c r="P85" s="5">
        <f t="shared" si="22"/>
        <v>91.30434782608694</v>
      </c>
      <c r="Q85" s="9">
        <f t="shared" si="23"/>
        <v>0</v>
      </c>
      <c r="R85" s="9">
        <f t="shared" si="24"/>
        <v>2</v>
      </c>
    </row>
    <row r="86" spans="1:18" ht="12.75">
      <c r="A86" s="14">
        <v>32829</v>
      </c>
      <c r="B86" s="19"/>
      <c r="C86" s="19"/>
      <c r="D86" s="19"/>
      <c r="E86" s="20">
        <v>1</v>
      </c>
      <c r="F86" s="19"/>
      <c r="G86" s="19"/>
      <c r="H86" s="20">
        <v>1</v>
      </c>
      <c r="I86" s="19"/>
      <c r="J86" s="9">
        <f t="shared" si="19"/>
        <v>1</v>
      </c>
      <c r="K86" s="9">
        <f t="shared" si="20"/>
        <v>1</v>
      </c>
      <c r="L86" s="9">
        <f t="shared" si="26"/>
        <v>281</v>
      </c>
      <c r="M86" s="9">
        <f t="shared" si="26"/>
        <v>372</v>
      </c>
      <c r="N86" s="5">
        <f t="shared" si="21"/>
        <v>0.8920056100981767</v>
      </c>
      <c r="O86" s="11">
        <f t="shared" si="25"/>
        <v>291.2398316970549</v>
      </c>
      <c r="P86" s="5">
        <f t="shared" si="22"/>
        <v>91.58485273492285</v>
      </c>
      <c r="Q86" s="9">
        <f t="shared" si="23"/>
        <v>0</v>
      </c>
      <c r="R86" s="9">
        <f t="shared" si="24"/>
        <v>2</v>
      </c>
    </row>
    <row r="87" spans="1:18" ht="12.75">
      <c r="A87" s="14">
        <v>32830</v>
      </c>
      <c r="B87" s="19"/>
      <c r="C87" s="19"/>
      <c r="D87" s="20">
        <v>3</v>
      </c>
      <c r="E87" s="20">
        <v>2</v>
      </c>
      <c r="F87" s="19"/>
      <c r="G87" s="19"/>
      <c r="H87" s="20">
        <v>4</v>
      </c>
      <c r="I87" s="20">
        <v>1</v>
      </c>
      <c r="J87" s="9">
        <f t="shared" si="19"/>
        <v>5</v>
      </c>
      <c r="K87" s="9">
        <f t="shared" si="20"/>
        <v>5</v>
      </c>
      <c r="L87" s="9">
        <f t="shared" si="26"/>
        <v>286</v>
      </c>
      <c r="M87" s="9">
        <f t="shared" si="26"/>
        <v>377</v>
      </c>
      <c r="N87" s="5">
        <f t="shared" si="21"/>
        <v>4.460028050490884</v>
      </c>
      <c r="O87" s="11">
        <f t="shared" si="25"/>
        <v>295.6998597475458</v>
      </c>
      <c r="P87" s="5">
        <f t="shared" si="22"/>
        <v>92.98737727910238</v>
      </c>
      <c r="Q87" s="9">
        <f t="shared" si="23"/>
        <v>0</v>
      </c>
      <c r="R87" s="9">
        <f t="shared" si="24"/>
        <v>10</v>
      </c>
    </row>
    <row r="88" spans="1:18" ht="12.75">
      <c r="A88" s="14">
        <v>32831</v>
      </c>
      <c r="B88" s="19"/>
      <c r="C88" s="19"/>
      <c r="D88" s="20">
        <v>6</v>
      </c>
      <c r="E88" s="20">
        <v>2</v>
      </c>
      <c r="F88" s="19"/>
      <c r="G88" s="20">
        <v>1</v>
      </c>
      <c r="H88" s="20">
        <v>4</v>
      </c>
      <c r="I88" s="19"/>
      <c r="J88" s="9">
        <f t="shared" si="19"/>
        <v>8</v>
      </c>
      <c r="K88" s="9">
        <f t="shared" si="20"/>
        <v>3</v>
      </c>
      <c r="L88" s="9">
        <f t="shared" si="26"/>
        <v>294</v>
      </c>
      <c r="M88" s="9">
        <f t="shared" si="26"/>
        <v>380</v>
      </c>
      <c r="N88" s="5">
        <f t="shared" si="21"/>
        <v>4.906030855539972</v>
      </c>
      <c r="O88" s="11">
        <f t="shared" si="25"/>
        <v>300.6058906030858</v>
      </c>
      <c r="P88" s="5">
        <f t="shared" si="22"/>
        <v>94.53015427769986</v>
      </c>
      <c r="Q88" s="9">
        <f t="shared" si="23"/>
        <v>1</v>
      </c>
      <c r="R88" s="9">
        <f t="shared" si="24"/>
        <v>12</v>
      </c>
    </row>
    <row r="89" spans="1:18" ht="12.75">
      <c r="A89" s="14">
        <v>32832</v>
      </c>
      <c r="B89" s="19"/>
      <c r="C89" s="19"/>
      <c r="D89" s="19"/>
      <c r="E89" s="19"/>
      <c r="F89" s="19"/>
      <c r="G89" s="19"/>
      <c r="H89" s="19"/>
      <c r="I89" s="19"/>
      <c r="J89" s="9">
        <f t="shared" si="19"/>
        <v>0</v>
      </c>
      <c r="K89" s="9">
        <f t="shared" si="20"/>
        <v>0</v>
      </c>
      <c r="L89" s="9">
        <f t="shared" si="26"/>
        <v>294</v>
      </c>
      <c r="M89" s="9">
        <f t="shared" si="26"/>
        <v>380</v>
      </c>
      <c r="N89" s="5">
        <f t="shared" si="21"/>
        <v>0</v>
      </c>
      <c r="O89" s="11">
        <f t="shared" si="25"/>
        <v>300.6058906030858</v>
      </c>
      <c r="P89" s="5">
        <f t="shared" si="22"/>
        <v>94.53015427769986</v>
      </c>
      <c r="Q89" s="9">
        <f t="shared" si="23"/>
        <v>0</v>
      </c>
      <c r="R89" s="9">
        <f t="shared" si="24"/>
        <v>0</v>
      </c>
    </row>
    <row r="90" spans="1:18" ht="12.75">
      <c r="A90" s="14">
        <v>32833</v>
      </c>
      <c r="B90" s="19"/>
      <c r="C90" s="19"/>
      <c r="D90" s="19"/>
      <c r="E90" s="19"/>
      <c r="F90" s="19"/>
      <c r="G90" s="19"/>
      <c r="H90" s="19"/>
      <c r="I90" s="19"/>
      <c r="J90" s="9">
        <f t="shared" si="19"/>
        <v>0</v>
      </c>
      <c r="K90" s="9">
        <f t="shared" si="20"/>
        <v>0</v>
      </c>
      <c r="L90" s="9">
        <f t="shared" si="26"/>
        <v>294</v>
      </c>
      <c r="M90" s="9">
        <f t="shared" si="26"/>
        <v>380</v>
      </c>
      <c r="N90" s="5">
        <f t="shared" si="21"/>
        <v>0</v>
      </c>
      <c r="O90" s="11">
        <f t="shared" si="25"/>
        <v>300.6058906030858</v>
      </c>
      <c r="P90" s="5">
        <f t="shared" si="22"/>
        <v>94.53015427769986</v>
      </c>
      <c r="Q90" s="9">
        <f t="shared" si="23"/>
        <v>0</v>
      </c>
      <c r="R90" s="9">
        <f t="shared" si="24"/>
        <v>0</v>
      </c>
    </row>
    <row r="91" spans="1:18" ht="12.75">
      <c r="A91" s="14">
        <v>32834</v>
      </c>
      <c r="B91" s="19"/>
      <c r="C91" s="19"/>
      <c r="D91" s="19"/>
      <c r="E91" s="19"/>
      <c r="F91" s="19"/>
      <c r="G91" s="19"/>
      <c r="H91" s="19"/>
      <c r="I91" s="19"/>
      <c r="J91" s="9">
        <f t="shared" si="19"/>
        <v>0</v>
      </c>
      <c r="K91" s="9">
        <f t="shared" si="20"/>
        <v>0</v>
      </c>
      <c r="L91" s="9">
        <f t="shared" si="26"/>
        <v>294</v>
      </c>
      <c r="M91" s="9">
        <f t="shared" si="26"/>
        <v>380</v>
      </c>
      <c r="N91" s="5">
        <f t="shared" si="21"/>
        <v>0</v>
      </c>
      <c r="O91" s="11">
        <f t="shared" si="25"/>
        <v>300.6058906030858</v>
      </c>
      <c r="P91" s="5">
        <f t="shared" si="22"/>
        <v>94.53015427769986</v>
      </c>
      <c r="Q91" s="9">
        <f t="shared" si="23"/>
        <v>0</v>
      </c>
      <c r="R91" s="9">
        <f t="shared" si="24"/>
        <v>0</v>
      </c>
    </row>
    <row r="92" spans="1:18" ht="12.75">
      <c r="A92" s="14">
        <v>32835</v>
      </c>
      <c r="B92" s="19"/>
      <c r="C92" s="19"/>
      <c r="D92" s="19"/>
      <c r="E92" s="20">
        <v>1</v>
      </c>
      <c r="F92" s="19"/>
      <c r="G92" s="19"/>
      <c r="H92" s="20">
        <v>1</v>
      </c>
      <c r="I92" s="19"/>
      <c r="J92" s="9">
        <f t="shared" si="19"/>
        <v>1</v>
      </c>
      <c r="K92" s="9">
        <f t="shared" si="20"/>
        <v>1</v>
      </c>
      <c r="L92" s="9">
        <f t="shared" si="26"/>
        <v>295</v>
      </c>
      <c r="M92" s="9">
        <f t="shared" si="26"/>
        <v>381</v>
      </c>
      <c r="N92" s="5">
        <f t="shared" si="21"/>
        <v>0.8920056100981767</v>
      </c>
      <c r="O92" s="11">
        <f t="shared" si="25"/>
        <v>301.497896213184</v>
      </c>
      <c r="P92" s="5">
        <f t="shared" si="22"/>
        <v>94.81065918653576</v>
      </c>
      <c r="Q92" s="9">
        <f t="shared" si="23"/>
        <v>0</v>
      </c>
      <c r="R92" s="9">
        <f t="shared" si="24"/>
        <v>2</v>
      </c>
    </row>
    <row r="93" spans="1:18" ht="12.75">
      <c r="A93" s="14">
        <v>32836</v>
      </c>
      <c r="B93" s="19"/>
      <c r="C93" s="19"/>
      <c r="D93" s="20">
        <v>7</v>
      </c>
      <c r="E93" s="20">
        <v>4</v>
      </c>
      <c r="F93" s="19"/>
      <c r="G93" s="20">
        <v>1</v>
      </c>
      <c r="H93" s="20">
        <v>6</v>
      </c>
      <c r="I93" s="19"/>
      <c r="J93" s="9">
        <f t="shared" si="19"/>
        <v>11</v>
      </c>
      <c r="K93" s="9">
        <f t="shared" si="20"/>
        <v>5</v>
      </c>
      <c r="L93" s="9">
        <f t="shared" si="26"/>
        <v>306</v>
      </c>
      <c r="M93" s="9">
        <f t="shared" si="26"/>
        <v>386</v>
      </c>
      <c r="N93" s="5">
        <f t="shared" si="21"/>
        <v>7.1360448807854135</v>
      </c>
      <c r="O93" s="11">
        <f t="shared" si="25"/>
        <v>308.6339410939694</v>
      </c>
      <c r="P93" s="5">
        <f t="shared" si="22"/>
        <v>97.05469845722298</v>
      </c>
      <c r="Q93" s="9">
        <f t="shared" si="23"/>
        <v>1</v>
      </c>
      <c r="R93" s="9">
        <f t="shared" si="24"/>
        <v>17</v>
      </c>
    </row>
    <row r="94" spans="1:18" ht="12.75">
      <c r="A94" s="14">
        <v>32837</v>
      </c>
      <c r="B94" s="19"/>
      <c r="C94" s="19"/>
      <c r="D94" s="20">
        <v>4</v>
      </c>
      <c r="E94" s="20">
        <v>2</v>
      </c>
      <c r="F94" s="20">
        <v>1</v>
      </c>
      <c r="G94" s="19"/>
      <c r="H94" s="20">
        <v>5</v>
      </c>
      <c r="I94" s="19"/>
      <c r="J94" s="9">
        <f t="shared" si="19"/>
        <v>6</v>
      </c>
      <c r="K94" s="9">
        <f t="shared" si="20"/>
        <v>4</v>
      </c>
      <c r="L94" s="9">
        <f t="shared" si="26"/>
        <v>312</v>
      </c>
      <c r="M94" s="9">
        <f t="shared" si="26"/>
        <v>390</v>
      </c>
      <c r="N94" s="5">
        <f t="shared" si="21"/>
        <v>4.460028050490884</v>
      </c>
      <c r="O94" s="11">
        <f t="shared" si="25"/>
        <v>313.0939691444603</v>
      </c>
      <c r="P94" s="5">
        <f t="shared" si="22"/>
        <v>98.45722300140251</v>
      </c>
      <c r="Q94" s="9">
        <f t="shared" si="23"/>
        <v>1</v>
      </c>
      <c r="R94" s="9">
        <f t="shared" si="24"/>
        <v>11</v>
      </c>
    </row>
    <row r="95" spans="1:19" ht="12.75">
      <c r="A95" s="14">
        <v>32838</v>
      </c>
      <c r="B95" s="19"/>
      <c r="C95" s="19"/>
      <c r="D95" s="20">
        <v>6</v>
      </c>
      <c r="E95" s="19"/>
      <c r="F95" s="20">
        <v>1</v>
      </c>
      <c r="G95" s="19"/>
      <c r="H95" s="20">
        <v>6</v>
      </c>
      <c r="I95" s="19"/>
      <c r="J95" s="9">
        <f t="shared" si="19"/>
        <v>6</v>
      </c>
      <c r="K95" s="9">
        <f t="shared" si="20"/>
        <v>5</v>
      </c>
      <c r="L95" s="9">
        <f t="shared" si="26"/>
        <v>318</v>
      </c>
      <c r="M95" s="9">
        <f t="shared" si="26"/>
        <v>395</v>
      </c>
      <c r="N95" s="5">
        <f t="shared" si="21"/>
        <v>4.906030855539972</v>
      </c>
      <c r="O95" s="11">
        <f t="shared" si="25"/>
        <v>318.0000000000003</v>
      </c>
      <c r="P95" s="5">
        <f t="shared" si="22"/>
        <v>100</v>
      </c>
      <c r="Q95" s="9">
        <f t="shared" si="23"/>
        <v>1</v>
      </c>
      <c r="R95" s="9">
        <f t="shared" si="24"/>
        <v>12</v>
      </c>
      <c r="S95" s="8" t="s">
        <v>65</v>
      </c>
    </row>
    <row r="96" spans="1:18" ht="12.75">
      <c r="A96" s="14">
        <v>32839</v>
      </c>
      <c r="B96" s="19"/>
      <c r="C96" s="19"/>
      <c r="D96" s="19"/>
      <c r="E96" s="19"/>
      <c r="F96" s="19"/>
      <c r="G96" s="19"/>
      <c r="H96" s="19"/>
      <c r="I96" s="19"/>
      <c r="J96" s="9">
        <f t="shared" si="19"/>
        <v>0</v>
      </c>
      <c r="K96" s="9">
        <f t="shared" si="20"/>
        <v>0</v>
      </c>
      <c r="L96" s="9">
        <f t="shared" si="26"/>
        <v>318</v>
      </c>
      <c r="M96" s="9">
        <f t="shared" si="26"/>
        <v>395</v>
      </c>
      <c r="N96" s="5">
        <f t="shared" si="21"/>
        <v>0</v>
      </c>
      <c r="O96" s="11">
        <f t="shared" si="25"/>
        <v>318.0000000000003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2.75">
      <c r="A97" s="14">
        <v>32840</v>
      </c>
      <c r="B97" s="19"/>
      <c r="C97" s="19"/>
      <c r="D97" s="19"/>
      <c r="E97" s="19"/>
      <c r="F97" s="19"/>
      <c r="G97" s="19"/>
      <c r="H97" s="19"/>
      <c r="I97" s="19"/>
      <c r="J97" s="9">
        <f t="shared" si="19"/>
        <v>0</v>
      </c>
      <c r="K97" s="9">
        <f t="shared" si="20"/>
        <v>0</v>
      </c>
      <c r="L97" s="9">
        <f t="shared" si="26"/>
        <v>318</v>
      </c>
      <c r="M97" s="9">
        <f t="shared" si="26"/>
        <v>395</v>
      </c>
      <c r="N97" s="5">
        <f t="shared" si="21"/>
        <v>0</v>
      </c>
      <c r="O97" s="11">
        <f t="shared" si="25"/>
        <v>318.0000000000003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2.75">
      <c r="A98" s="14">
        <v>32841</v>
      </c>
      <c r="B98" s="19"/>
      <c r="C98" s="19"/>
      <c r="D98" s="19"/>
      <c r="E98" s="19"/>
      <c r="F98" s="19"/>
      <c r="G98" s="19"/>
      <c r="H98" s="19"/>
      <c r="I98" s="19"/>
      <c r="J98" s="9">
        <f t="shared" si="19"/>
        <v>0</v>
      </c>
      <c r="K98" s="9">
        <f t="shared" si="20"/>
        <v>0</v>
      </c>
      <c r="L98" s="9">
        <f t="shared" si="26"/>
        <v>318</v>
      </c>
      <c r="M98" s="9">
        <f t="shared" si="26"/>
        <v>395</v>
      </c>
      <c r="N98" s="5">
        <f t="shared" si="21"/>
        <v>0</v>
      </c>
      <c r="O98" s="11">
        <f t="shared" si="25"/>
        <v>318.0000000000003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14">
        <v>32842</v>
      </c>
      <c r="B99" s="19"/>
      <c r="C99" s="19"/>
      <c r="D99" s="19"/>
      <c r="E99" s="19"/>
      <c r="F99" s="19"/>
      <c r="G99" s="19"/>
      <c r="H99" s="19"/>
      <c r="I99" s="19"/>
      <c r="J99" s="9">
        <f t="shared" si="19"/>
        <v>0</v>
      </c>
      <c r="K99" s="9">
        <f t="shared" si="20"/>
        <v>0</v>
      </c>
      <c r="L99" s="9">
        <f t="shared" si="26"/>
        <v>318</v>
      </c>
      <c r="M99" s="9">
        <f t="shared" si="26"/>
        <v>395</v>
      </c>
      <c r="N99" s="5">
        <f t="shared" si="21"/>
        <v>0</v>
      </c>
      <c r="O99" s="11">
        <f t="shared" si="25"/>
        <v>318.0000000000003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14">
        <v>32843</v>
      </c>
      <c r="B100" s="19"/>
      <c r="C100" s="19"/>
      <c r="D100" s="19"/>
      <c r="E100" s="19"/>
      <c r="F100" s="19"/>
      <c r="G100" s="19"/>
      <c r="H100" s="19"/>
      <c r="I100" s="19"/>
      <c r="J100" s="9">
        <f t="shared" si="19"/>
        <v>0</v>
      </c>
      <c r="K100" s="9">
        <f t="shared" si="20"/>
        <v>0</v>
      </c>
      <c r="L100" s="9">
        <f t="shared" si="26"/>
        <v>318</v>
      </c>
      <c r="M100" s="9">
        <f t="shared" si="26"/>
        <v>395</v>
      </c>
      <c r="N100" s="5">
        <f t="shared" si="21"/>
        <v>0</v>
      </c>
      <c r="O100" s="11">
        <f t="shared" si="25"/>
        <v>318.0000000000003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5">
      <c r="A101" s="14">
        <v>32844</v>
      </c>
      <c r="B101" s="16"/>
      <c r="C101" s="17"/>
      <c r="D101" s="17"/>
      <c r="E101" s="17"/>
      <c r="F101" s="16"/>
      <c r="G101" s="17"/>
      <c r="H101" s="17"/>
      <c r="I101" s="17"/>
      <c r="J101" s="9">
        <f t="shared" si="19"/>
        <v>0</v>
      </c>
      <c r="K101" s="9">
        <f t="shared" si="20"/>
        <v>0</v>
      </c>
      <c r="L101" s="9">
        <f t="shared" si="26"/>
        <v>318</v>
      </c>
      <c r="M101" s="9">
        <f t="shared" si="26"/>
        <v>395</v>
      </c>
      <c r="N101" s="5">
        <f t="shared" si="21"/>
        <v>0</v>
      </c>
      <c r="O101" s="11">
        <f t="shared" si="25"/>
        <v>318.0000000000003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6</v>
      </c>
      <c r="C103" s="9">
        <f t="shared" si="27"/>
        <v>12</v>
      </c>
      <c r="D103" s="9">
        <f t="shared" si="27"/>
        <v>186</v>
      </c>
      <c r="E103" s="9">
        <f t="shared" si="27"/>
        <v>150</v>
      </c>
      <c r="F103" s="9">
        <f t="shared" si="27"/>
        <v>25</v>
      </c>
      <c r="G103" s="9">
        <f t="shared" si="27"/>
        <v>26</v>
      </c>
      <c r="H103" s="9">
        <f t="shared" si="27"/>
        <v>295</v>
      </c>
      <c r="I103" s="9">
        <f t="shared" si="27"/>
        <v>151</v>
      </c>
      <c r="J103" s="9">
        <f t="shared" si="27"/>
        <v>318</v>
      </c>
      <c r="K103" s="9">
        <f t="shared" si="27"/>
        <v>395</v>
      </c>
      <c r="N103" s="5">
        <f>SUM(N4:N101)</f>
        <v>318.0000000000003</v>
      </c>
      <c r="Q103" s="11">
        <f>SUM(Q4:Q101)</f>
        <v>69</v>
      </c>
      <c r="R103" s="11">
        <f>SUM(R4:R101)</f>
        <v>782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D1">
      <selection activeCell="AD9" sqref="AD9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76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1987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466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402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4">
        <v>32747</v>
      </c>
      <c r="B4" s="21"/>
      <c r="C4" s="21"/>
      <c r="D4" s="21"/>
      <c r="E4" s="21"/>
      <c r="F4" s="21"/>
      <c r="G4" s="21"/>
      <c r="H4" s="21"/>
      <c r="I4" s="21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3.72636815920398</v>
      </c>
      <c r="AA4" s="5">
        <f aca="true" t="shared" si="6" ref="AA4:AA17">Z4*100/$Z$18</f>
        <v>1.7412935323383083</v>
      </c>
      <c r="AB4" s="11">
        <f>SUM(Q4:Q10)+SUM(R4:R10)</f>
        <v>7</v>
      </c>
      <c r="AC4" s="11">
        <f>100*SUM(R4:R10)/AB4</f>
        <v>100</v>
      </c>
    </row>
    <row r="5" spans="1:29" ht="15">
      <c r="A5" s="14">
        <v>32748</v>
      </c>
      <c r="B5" s="21"/>
      <c r="C5" s="21"/>
      <c r="D5" s="21"/>
      <c r="E5" s="21"/>
      <c r="F5" s="21"/>
      <c r="G5" s="21"/>
      <c r="H5" s="21"/>
      <c r="I5" s="21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434</v>
      </c>
      <c r="W5"/>
      <c r="X5"/>
      <c r="Y5" s="1" t="s">
        <v>39</v>
      </c>
      <c r="Z5" s="11">
        <f>SUM(N11:N17)</f>
        <v>9.582089552238806</v>
      </c>
      <c r="AA5" s="5">
        <f t="shared" si="6"/>
        <v>4.477611940298507</v>
      </c>
      <c r="AB5" s="11">
        <f>SUM(Q11:Q17)+SUM(R11:R17)</f>
        <v>28</v>
      </c>
      <c r="AC5" s="11">
        <f>100*SUM(R11:R17)/AB5</f>
        <v>82.14285714285714</v>
      </c>
    </row>
    <row r="6" spans="1:29" ht="15">
      <c r="A6" s="14">
        <v>32749</v>
      </c>
      <c r="B6" s="21"/>
      <c r="C6" s="21"/>
      <c r="D6" s="21"/>
      <c r="E6" s="21"/>
      <c r="F6" s="21"/>
      <c r="G6" s="21"/>
      <c r="H6" s="21"/>
      <c r="I6" s="21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32</v>
      </c>
      <c r="W6"/>
      <c r="X6" s="1" t="s">
        <v>41</v>
      </c>
      <c r="Z6" s="11">
        <f>SUM(N18:N24)</f>
        <v>36.19900497512438</v>
      </c>
      <c r="AA6" s="5">
        <f t="shared" si="6"/>
        <v>16.915422885572138</v>
      </c>
      <c r="AB6" s="11">
        <f>SUM(Q18:Q24)+SUM(R18:R24)</f>
        <v>76</v>
      </c>
      <c r="AC6" s="11">
        <f>100*SUM(R18:R24)/AB6</f>
        <v>94.73684210526316</v>
      </c>
    </row>
    <row r="7" spans="1:29" ht="15">
      <c r="A7" s="14">
        <v>32750</v>
      </c>
      <c r="B7" s="21"/>
      <c r="C7" s="21"/>
      <c r="D7" s="21"/>
      <c r="E7" s="22">
        <v>2</v>
      </c>
      <c r="F7" s="21"/>
      <c r="G7" s="21"/>
      <c r="H7" s="21"/>
      <c r="I7" s="21"/>
      <c r="J7" s="9">
        <f t="shared" si="0"/>
        <v>2</v>
      </c>
      <c r="K7" s="9">
        <f t="shared" si="1"/>
        <v>0</v>
      </c>
      <c r="L7" s="9">
        <f t="shared" si="7"/>
        <v>2</v>
      </c>
      <c r="M7" s="9">
        <f t="shared" si="7"/>
        <v>0</v>
      </c>
      <c r="N7" s="5">
        <f t="shared" si="2"/>
        <v>1.064676616915423</v>
      </c>
      <c r="O7" s="11">
        <f t="shared" si="8"/>
        <v>1.064676616915423</v>
      </c>
      <c r="P7" s="5">
        <f t="shared" si="3"/>
        <v>0.49751243781094506</v>
      </c>
      <c r="Q7" s="9">
        <f t="shared" si="4"/>
        <v>0</v>
      </c>
      <c r="R7" s="9">
        <f t="shared" si="5"/>
        <v>2</v>
      </c>
      <c r="T7" s="8" t="s">
        <v>42</v>
      </c>
      <c r="V7" s="5">
        <f>V5*100/(V5+V6)</f>
        <v>93.13304721030043</v>
      </c>
      <c r="W7"/>
      <c r="Y7" s="1" t="s">
        <v>43</v>
      </c>
      <c r="Z7" s="11">
        <f>SUM(N25:N31)</f>
        <v>36.73134328358209</v>
      </c>
      <c r="AA7" s="5">
        <f t="shared" si="6"/>
        <v>17.16417910447761</v>
      </c>
      <c r="AB7" s="11">
        <f>SUM(Q25:Q31)+SUM(R25:R31)</f>
        <v>79</v>
      </c>
      <c r="AC7" s="11">
        <f>100*SUM(R25:R31)/AB7</f>
        <v>93.67088607594937</v>
      </c>
    </row>
    <row r="8" spans="1:29" ht="15">
      <c r="A8" s="14">
        <v>32751</v>
      </c>
      <c r="B8" s="21"/>
      <c r="C8" s="21"/>
      <c r="D8" s="21"/>
      <c r="E8" s="21"/>
      <c r="F8" s="21"/>
      <c r="G8" s="21"/>
      <c r="H8" s="22">
        <v>1</v>
      </c>
      <c r="I8" s="21"/>
      <c r="J8" s="9">
        <f t="shared" si="0"/>
        <v>0</v>
      </c>
      <c r="K8" s="9">
        <f t="shared" si="1"/>
        <v>1</v>
      </c>
      <c r="L8" s="9">
        <f t="shared" si="7"/>
        <v>2</v>
      </c>
      <c r="M8" s="9">
        <f t="shared" si="7"/>
        <v>1</v>
      </c>
      <c r="N8" s="5">
        <f t="shared" si="2"/>
        <v>0.5323383084577115</v>
      </c>
      <c r="O8" s="11">
        <f t="shared" si="8"/>
        <v>1.5970149253731343</v>
      </c>
      <c r="P8" s="5">
        <f t="shared" si="3"/>
        <v>0.7462686567164175</v>
      </c>
      <c r="Q8" s="9">
        <f t="shared" si="4"/>
        <v>0</v>
      </c>
      <c r="R8" s="9">
        <f t="shared" si="5"/>
        <v>1</v>
      </c>
      <c r="W8"/>
      <c r="X8" s="1" t="s">
        <v>44</v>
      </c>
      <c r="Z8" s="11">
        <f>SUM(N32:N38)</f>
        <v>78.25373134328358</v>
      </c>
      <c r="AA8" s="5">
        <f t="shared" si="6"/>
        <v>36.56716417910447</v>
      </c>
      <c r="AB8" s="11">
        <f>SUM(Q32:Q38)+SUM(R32:R38)</f>
        <v>163</v>
      </c>
      <c r="AC8" s="11">
        <f>100*SUM(R32:R38)/AB8</f>
        <v>95.0920245398773</v>
      </c>
    </row>
    <row r="9" spans="1:29" ht="15">
      <c r="A9" s="14">
        <v>32752</v>
      </c>
      <c r="B9" s="21"/>
      <c r="C9" s="21"/>
      <c r="D9" s="22">
        <v>1</v>
      </c>
      <c r="E9" s="21"/>
      <c r="F9" s="21"/>
      <c r="G9" s="21"/>
      <c r="H9" s="22">
        <v>2</v>
      </c>
      <c r="I9" s="21"/>
      <c r="J9" s="9">
        <f t="shared" si="0"/>
        <v>1</v>
      </c>
      <c r="K9" s="9">
        <f t="shared" si="1"/>
        <v>2</v>
      </c>
      <c r="L9" s="9">
        <f t="shared" si="7"/>
        <v>3</v>
      </c>
      <c r="M9" s="9">
        <f t="shared" si="7"/>
        <v>3</v>
      </c>
      <c r="N9" s="5">
        <f t="shared" si="2"/>
        <v>1.5970149253731343</v>
      </c>
      <c r="O9" s="11">
        <f t="shared" si="8"/>
        <v>3.1940298507462686</v>
      </c>
      <c r="P9" s="5">
        <f t="shared" si="3"/>
        <v>1.492537313432835</v>
      </c>
      <c r="Q9" s="9">
        <f t="shared" si="4"/>
        <v>0</v>
      </c>
      <c r="R9" s="9">
        <f t="shared" si="5"/>
        <v>3</v>
      </c>
      <c r="T9" s="8" t="s">
        <v>45</v>
      </c>
      <c r="V9" s="5"/>
      <c r="W9"/>
      <c r="Y9" s="1" t="s">
        <v>46</v>
      </c>
      <c r="Z9" s="11">
        <f>SUM(N39:N45)</f>
        <v>26.084577114427862</v>
      </c>
      <c r="AA9" s="5">
        <f t="shared" si="6"/>
        <v>12.189054726368157</v>
      </c>
      <c r="AB9" s="11">
        <f>SUM(Q39:Q45)+SUM(R39:R45)</f>
        <v>59</v>
      </c>
      <c r="AC9" s="11">
        <f>100*SUM(R39:R45)/AB9</f>
        <v>91.52542372881356</v>
      </c>
    </row>
    <row r="10" spans="1:29" ht="15">
      <c r="A10" s="14">
        <v>32753</v>
      </c>
      <c r="B10" s="21"/>
      <c r="C10" s="21"/>
      <c r="D10" s="22">
        <v>1</v>
      </c>
      <c r="E10" s="21"/>
      <c r="F10" s="21"/>
      <c r="G10" s="21"/>
      <c r="H10" s="21"/>
      <c r="I10" s="21"/>
      <c r="J10" s="9">
        <f t="shared" si="0"/>
        <v>1</v>
      </c>
      <c r="K10" s="9">
        <f t="shared" si="1"/>
        <v>0</v>
      </c>
      <c r="L10" s="9">
        <f t="shared" si="7"/>
        <v>4</v>
      </c>
      <c r="M10" s="9">
        <f t="shared" si="7"/>
        <v>3</v>
      </c>
      <c r="N10" s="5">
        <f t="shared" si="2"/>
        <v>0.5323383084577115</v>
      </c>
      <c r="O10" s="11">
        <f t="shared" si="8"/>
        <v>3.72636815920398</v>
      </c>
      <c r="P10" s="5">
        <f t="shared" si="3"/>
        <v>1.7412935323383079</v>
      </c>
      <c r="Q10" s="9">
        <f t="shared" si="4"/>
        <v>0</v>
      </c>
      <c r="R10" s="9">
        <f t="shared" si="5"/>
        <v>1</v>
      </c>
      <c r="U10" s="8" t="s">
        <v>4</v>
      </c>
      <c r="V10" s="5">
        <f>100*(+E103/(E103+D103))</f>
        <v>50</v>
      </c>
      <c r="W10"/>
      <c r="X10" s="8" t="s">
        <v>47</v>
      </c>
      <c r="Z10" s="11">
        <f>SUM(N46:N52)</f>
        <v>2.6616915422885574</v>
      </c>
      <c r="AA10" s="5">
        <f t="shared" si="6"/>
        <v>1.243781094527363</v>
      </c>
      <c r="AB10" s="11">
        <f>SUM(Q46:Q52)+SUM(R46:R52)</f>
        <v>7</v>
      </c>
      <c r="AC10" s="11">
        <f>100*SUM(R46:R52)/AB10</f>
        <v>85.71428571428571</v>
      </c>
    </row>
    <row r="11" spans="1:29" ht="15">
      <c r="A11" s="14">
        <v>32754</v>
      </c>
      <c r="B11" s="21"/>
      <c r="C11" s="21"/>
      <c r="D11" s="21"/>
      <c r="E11" s="21"/>
      <c r="F11" s="22">
        <v>1</v>
      </c>
      <c r="G11" s="21"/>
      <c r="H11" s="21"/>
      <c r="I11" s="22">
        <v>1</v>
      </c>
      <c r="J11" s="9">
        <f t="shared" si="0"/>
        <v>0</v>
      </c>
      <c r="K11" s="9">
        <f t="shared" si="1"/>
        <v>0</v>
      </c>
      <c r="L11" s="9">
        <f t="shared" si="7"/>
        <v>4</v>
      </c>
      <c r="M11" s="9">
        <f t="shared" si="7"/>
        <v>3</v>
      </c>
      <c r="N11" s="5">
        <f t="shared" si="2"/>
        <v>0</v>
      </c>
      <c r="O11" s="11">
        <f t="shared" si="8"/>
        <v>3.72636815920398</v>
      </c>
      <c r="P11" s="5">
        <f t="shared" si="3"/>
        <v>1.7412935323383079</v>
      </c>
      <c r="Q11" s="9">
        <f t="shared" si="4"/>
        <v>1</v>
      </c>
      <c r="R11" s="9">
        <f t="shared" si="5"/>
        <v>1</v>
      </c>
      <c r="S11" s="8" t="s">
        <v>48</v>
      </c>
      <c r="U11" s="8" t="s">
        <v>5</v>
      </c>
      <c r="V11" s="5">
        <f>100*(+I103/(I103+H103))</f>
        <v>50.47169811320755</v>
      </c>
      <c r="W11"/>
      <c r="Y11" s="8" t="s">
        <v>49</v>
      </c>
      <c r="Z11" s="11">
        <f>SUM(N53:N59)</f>
        <v>8.517412935323383</v>
      </c>
      <c r="AA11" s="5">
        <f t="shared" si="6"/>
        <v>3.980099502487562</v>
      </c>
      <c r="AB11" s="11">
        <f>SUM(Q53:Q59)+SUM(R53:R59)</f>
        <v>20</v>
      </c>
      <c r="AC11" s="11">
        <f>100*SUM(R53:R59)/AB11</f>
        <v>90</v>
      </c>
    </row>
    <row r="12" spans="1:29" ht="15">
      <c r="A12" s="14">
        <v>32755</v>
      </c>
      <c r="B12" s="21"/>
      <c r="C12" s="21"/>
      <c r="D12" s="21"/>
      <c r="E12" s="21"/>
      <c r="F12" s="21"/>
      <c r="G12" s="22">
        <v>1</v>
      </c>
      <c r="H12" s="21"/>
      <c r="I12" s="22">
        <v>1</v>
      </c>
      <c r="J12" s="9">
        <f t="shared" si="0"/>
        <v>0</v>
      </c>
      <c r="K12" s="9">
        <f t="shared" si="1"/>
        <v>0</v>
      </c>
      <c r="L12" s="9">
        <f t="shared" si="7"/>
        <v>4</v>
      </c>
      <c r="M12" s="9">
        <f t="shared" si="7"/>
        <v>3</v>
      </c>
      <c r="N12" s="5">
        <f t="shared" si="2"/>
        <v>0</v>
      </c>
      <c r="O12" s="11">
        <f t="shared" si="8"/>
        <v>3.72636815920398</v>
      </c>
      <c r="P12" s="5">
        <f t="shared" si="3"/>
        <v>1.7412935323383079</v>
      </c>
      <c r="Q12" s="9">
        <f t="shared" si="4"/>
        <v>1</v>
      </c>
      <c r="R12" s="9">
        <f t="shared" si="5"/>
        <v>1</v>
      </c>
      <c r="U12" s="8" t="s">
        <v>50</v>
      </c>
      <c r="V12" s="5">
        <f>100*((E103+I103)/(E103+D103+I103+H103))</f>
        <v>50.23041474654379</v>
      </c>
      <c r="W12"/>
      <c r="X12" s="8" t="s">
        <v>51</v>
      </c>
      <c r="Z12" s="11">
        <f>SUM(N60:N66)</f>
        <v>0.5323383084577115</v>
      </c>
      <c r="AA12" s="5">
        <f t="shared" si="6"/>
        <v>0.24875621890547261</v>
      </c>
      <c r="AB12" s="11">
        <f>SUM(Q60:Q66)+SUM(R60:R66)</f>
        <v>5</v>
      </c>
      <c r="AC12" s="11">
        <f>100*SUM(R60:R66)/AB12</f>
        <v>60</v>
      </c>
    </row>
    <row r="13" spans="1:29" ht="15">
      <c r="A13" s="14">
        <v>32756</v>
      </c>
      <c r="B13" s="21"/>
      <c r="C13" s="21"/>
      <c r="D13" s="22">
        <v>2</v>
      </c>
      <c r="E13" s="22">
        <v>4</v>
      </c>
      <c r="F13" s="21"/>
      <c r="G13" s="21"/>
      <c r="H13" s="21"/>
      <c r="I13" s="21"/>
      <c r="J13" s="9">
        <f t="shared" si="0"/>
        <v>6</v>
      </c>
      <c r="K13" s="9">
        <f t="shared" si="1"/>
        <v>0</v>
      </c>
      <c r="L13" s="9">
        <f t="shared" si="7"/>
        <v>10</v>
      </c>
      <c r="M13" s="9">
        <f t="shared" si="7"/>
        <v>3</v>
      </c>
      <c r="N13" s="5">
        <f t="shared" si="2"/>
        <v>3.1940298507462686</v>
      </c>
      <c r="O13" s="11">
        <f t="shared" si="8"/>
        <v>6.920398009950249</v>
      </c>
      <c r="P13" s="5">
        <f t="shared" si="3"/>
        <v>3.2338308457711435</v>
      </c>
      <c r="Q13" s="9">
        <f t="shared" si="4"/>
        <v>0</v>
      </c>
      <c r="R13" s="9">
        <f t="shared" si="5"/>
        <v>6</v>
      </c>
      <c r="W13"/>
      <c r="Y13" s="8" t="s">
        <v>52</v>
      </c>
      <c r="Z13" s="11">
        <f>SUM(N67:N73)</f>
        <v>2.129353233830846</v>
      </c>
      <c r="AA13" s="5">
        <f t="shared" si="6"/>
        <v>0.9950248756218905</v>
      </c>
      <c r="AB13" s="11">
        <f>SUM(Q67:Q73)+SUM(R67:R73)</f>
        <v>4</v>
      </c>
      <c r="AC13" s="11">
        <f>100*SUM(R67:R73)/AB13</f>
        <v>100</v>
      </c>
    </row>
    <row r="14" spans="1:29" ht="15">
      <c r="A14" s="14">
        <v>32757</v>
      </c>
      <c r="B14" s="21"/>
      <c r="C14" s="22">
        <v>1</v>
      </c>
      <c r="D14" s="21"/>
      <c r="E14" s="21"/>
      <c r="F14" s="21"/>
      <c r="G14" s="21"/>
      <c r="H14" s="22">
        <v>1</v>
      </c>
      <c r="I14" s="21"/>
      <c r="J14" s="9">
        <f t="shared" si="0"/>
        <v>-1</v>
      </c>
      <c r="K14" s="9">
        <f t="shared" si="1"/>
        <v>1</v>
      </c>
      <c r="L14" s="9">
        <f t="shared" si="7"/>
        <v>9</v>
      </c>
      <c r="M14" s="9">
        <f t="shared" si="7"/>
        <v>4</v>
      </c>
      <c r="N14" s="5">
        <f t="shared" si="2"/>
        <v>0</v>
      </c>
      <c r="O14" s="11">
        <f t="shared" si="8"/>
        <v>6.920398009950249</v>
      </c>
      <c r="P14" s="5">
        <f t="shared" si="3"/>
        <v>3.2338308457711435</v>
      </c>
      <c r="Q14" s="9">
        <f t="shared" si="4"/>
        <v>1</v>
      </c>
      <c r="R14" s="9">
        <f t="shared" si="5"/>
        <v>1</v>
      </c>
      <c r="T14" s="8"/>
      <c r="W14"/>
      <c r="X14" s="8" t="s">
        <v>53</v>
      </c>
      <c r="Z14" s="11">
        <f>SUM(N74:N80)</f>
        <v>7.985074626865671</v>
      </c>
      <c r="AA14" s="5">
        <f t="shared" si="6"/>
        <v>3.7313432835820888</v>
      </c>
      <c r="AB14" s="11">
        <f>SUM(Q74:Q80)+SUM(R74:R80)</f>
        <v>15</v>
      </c>
      <c r="AC14" s="11">
        <f>100*SUM(R74:R80)/AB14</f>
        <v>100</v>
      </c>
    </row>
    <row r="15" spans="1:29" ht="15">
      <c r="A15" s="14">
        <v>32758</v>
      </c>
      <c r="B15" s="21"/>
      <c r="C15" s="21"/>
      <c r="D15" s="22">
        <v>3</v>
      </c>
      <c r="E15" s="22">
        <v>1</v>
      </c>
      <c r="F15" s="21"/>
      <c r="G15" s="22">
        <v>1</v>
      </c>
      <c r="H15" s="21"/>
      <c r="I15" s="22">
        <v>1</v>
      </c>
      <c r="J15" s="9">
        <f t="shared" si="0"/>
        <v>4</v>
      </c>
      <c r="K15" s="9">
        <f t="shared" si="1"/>
        <v>0</v>
      </c>
      <c r="L15" s="9">
        <f t="shared" si="7"/>
        <v>13</v>
      </c>
      <c r="M15" s="9">
        <f t="shared" si="7"/>
        <v>4</v>
      </c>
      <c r="N15" s="5">
        <f t="shared" si="2"/>
        <v>2.129353233830846</v>
      </c>
      <c r="O15" s="11">
        <f t="shared" si="8"/>
        <v>9.049751243781095</v>
      </c>
      <c r="P15" s="5">
        <f t="shared" si="3"/>
        <v>4.228855721393034</v>
      </c>
      <c r="Q15" s="9">
        <f t="shared" si="4"/>
        <v>1</v>
      </c>
      <c r="R15" s="9">
        <f t="shared" si="5"/>
        <v>5</v>
      </c>
      <c r="T15" s="8"/>
      <c r="W15"/>
      <c r="Y15" s="8" t="s">
        <v>54</v>
      </c>
      <c r="Z15" s="11">
        <f>SUM(N81:N87)</f>
        <v>0.5323383084577115</v>
      </c>
      <c r="AA15" s="5">
        <f t="shared" si="6"/>
        <v>0.24875621890547261</v>
      </c>
      <c r="AB15" s="11">
        <f>SUM(Q81:Q87)+SUM(R81:R87)</f>
        <v>1</v>
      </c>
      <c r="AC15" s="11">
        <f>100*SUM(R81:R87)/AB15</f>
        <v>100</v>
      </c>
    </row>
    <row r="16" spans="1:29" ht="12.75">
      <c r="A16" s="14">
        <v>32759</v>
      </c>
      <c r="B16" s="21"/>
      <c r="C16" s="21"/>
      <c r="D16" s="22">
        <v>1</v>
      </c>
      <c r="E16" s="22">
        <v>1</v>
      </c>
      <c r="F16" s="21"/>
      <c r="G16" s="21"/>
      <c r="H16" s="21"/>
      <c r="I16" s="22">
        <v>1</v>
      </c>
      <c r="J16" s="9">
        <f t="shared" si="0"/>
        <v>2</v>
      </c>
      <c r="K16" s="9">
        <f t="shared" si="1"/>
        <v>1</v>
      </c>
      <c r="L16" s="9">
        <f t="shared" si="7"/>
        <v>15</v>
      </c>
      <c r="M16" s="9">
        <f t="shared" si="7"/>
        <v>5</v>
      </c>
      <c r="N16" s="5">
        <f t="shared" si="2"/>
        <v>1.5970149253731343</v>
      </c>
      <c r="O16" s="11">
        <f t="shared" si="8"/>
        <v>10.64676616915423</v>
      </c>
      <c r="P16" s="5">
        <f t="shared" si="3"/>
        <v>4.975124378109451</v>
      </c>
      <c r="Q16" s="9">
        <f t="shared" si="4"/>
        <v>0</v>
      </c>
      <c r="R16" s="9">
        <f t="shared" si="5"/>
        <v>3</v>
      </c>
      <c r="X16" s="8" t="s">
        <v>55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/>
    </row>
    <row r="17" spans="1:29" ht="15">
      <c r="A17" s="14">
        <v>32760</v>
      </c>
      <c r="B17" s="21"/>
      <c r="C17" s="21"/>
      <c r="D17" s="22">
        <v>1</v>
      </c>
      <c r="E17" s="21"/>
      <c r="F17" s="22">
        <v>1</v>
      </c>
      <c r="G17" s="21"/>
      <c r="H17" s="22">
        <v>1</v>
      </c>
      <c r="I17" s="22">
        <v>4</v>
      </c>
      <c r="J17" s="9">
        <f t="shared" si="0"/>
        <v>1</v>
      </c>
      <c r="K17" s="9">
        <f t="shared" si="1"/>
        <v>4</v>
      </c>
      <c r="L17" s="9">
        <f t="shared" si="7"/>
        <v>16</v>
      </c>
      <c r="M17" s="9">
        <f t="shared" si="7"/>
        <v>9</v>
      </c>
      <c r="N17" s="5">
        <f t="shared" si="2"/>
        <v>2.6616915422885574</v>
      </c>
      <c r="O17" s="11">
        <f t="shared" si="8"/>
        <v>13.308457711442788</v>
      </c>
      <c r="P17" s="5">
        <f t="shared" si="3"/>
        <v>6.2189054726368145</v>
      </c>
      <c r="Q17" s="9">
        <f t="shared" si="4"/>
        <v>1</v>
      </c>
      <c r="R17" s="9">
        <f t="shared" si="5"/>
        <v>6</v>
      </c>
      <c r="T17" s="8"/>
      <c r="X17"/>
      <c r="Y17" s="8" t="s">
        <v>56</v>
      </c>
      <c r="Z17" s="11">
        <f>SUM(N95:N101)</f>
        <v>1.064676616915423</v>
      </c>
      <c r="AA17" s="5">
        <f t="shared" si="6"/>
        <v>0.49751243781094523</v>
      </c>
      <c r="AB17" s="11">
        <f>SUM(Q95:Q101)+SUM(R95:R101)</f>
        <v>2</v>
      </c>
      <c r="AC17" s="11">
        <f>100*SUM(R95:R101)/AB17</f>
        <v>100</v>
      </c>
    </row>
    <row r="18" spans="1:27" ht="12.75">
      <c r="A18" s="14">
        <v>32761</v>
      </c>
      <c r="B18" s="21"/>
      <c r="C18" s="21"/>
      <c r="D18" s="22">
        <v>1</v>
      </c>
      <c r="E18" s="22">
        <v>1</v>
      </c>
      <c r="F18" s="21"/>
      <c r="G18" s="21"/>
      <c r="H18" s="21"/>
      <c r="I18" s="22">
        <v>3</v>
      </c>
      <c r="J18" s="9">
        <f t="shared" si="0"/>
        <v>2</v>
      </c>
      <c r="K18" s="9">
        <f t="shared" si="1"/>
        <v>3</v>
      </c>
      <c r="L18" s="9">
        <f t="shared" si="7"/>
        <v>18</v>
      </c>
      <c r="M18" s="9">
        <f t="shared" si="7"/>
        <v>12</v>
      </c>
      <c r="N18" s="5">
        <f t="shared" si="2"/>
        <v>2.6616915422885574</v>
      </c>
      <c r="O18" s="11">
        <f t="shared" si="8"/>
        <v>15.970149253731346</v>
      </c>
      <c r="P18" s="5">
        <f t="shared" si="3"/>
        <v>7.4626865671641776</v>
      </c>
      <c r="Q18" s="9">
        <f t="shared" si="4"/>
        <v>0</v>
      </c>
      <c r="R18" s="9">
        <f t="shared" si="5"/>
        <v>5</v>
      </c>
      <c r="T18" s="8"/>
      <c r="Y18" s="8" t="s">
        <v>57</v>
      </c>
      <c r="Z18" s="9">
        <f>SUM(Z4:Z17)</f>
        <v>214.00000000000003</v>
      </c>
      <c r="AA18" s="9">
        <f>SUM(AA4:AA17)</f>
        <v>99.99999999999999</v>
      </c>
    </row>
    <row r="19" spans="1:29" ht="15">
      <c r="A19" s="14">
        <v>32762</v>
      </c>
      <c r="B19" s="21"/>
      <c r="C19" s="21"/>
      <c r="D19" s="21"/>
      <c r="E19" s="22">
        <v>2</v>
      </c>
      <c r="F19" s="22">
        <v>2</v>
      </c>
      <c r="G19" s="21"/>
      <c r="H19" s="21"/>
      <c r="I19" s="22">
        <v>1</v>
      </c>
      <c r="J19" s="9">
        <f t="shared" si="0"/>
        <v>2</v>
      </c>
      <c r="K19" s="9">
        <f t="shared" si="1"/>
        <v>-1</v>
      </c>
      <c r="L19" s="9">
        <f t="shared" si="7"/>
        <v>20</v>
      </c>
      <c r="M19" s="9">
        <f t="shared" si="7"/>
        <v>11</v>
      </c>
      <c r="N19" s="5">
        <f t="shared" si="2"/>
        <v>0.5323383084577115</v>
      </c>
      <c r="O19" s="11">
        <f t="shared" si="8"/>
        <v>16.502487562189057</v>
      </c>
      <c r="P19" s="5">
        <f t="shared" si="3"/>
        <v>7.711442786069649</v>
      </c>
      <c r="Q19" s="9">
        <f t="shared" si="4"/>
        <v>2</v>
      </c>
      <c r="R19" s="9">
        <f t="shared" si="5"/>
        <v>3</v>
      </c>
      <c r="X19"/>
      <c r="Y19"/>
      <c r="Z19"/>
      <c r="AA19"/>
      <c r="AB19"/>
      <c r="AC19"/>
    </row>
    <row r="20" spans="1:20" ht="12.75">
      <c r="A20" s="14">
        <v>32763</v>
      </c>
      <c r="B20" s="21"/>
      <c r="C20" s="21"/>
      <c r="D20" s="22">
        <v>2</v>
      </c>
      <c r="E20" s="22">
        <v>1</v>
      </c>
      <c r="F20" s="21"/>
      <c r="G20" s="21"/>
      <c r="H20" s="21"/>
      <c r="I20" s="21"/>
      <c r="J20" s="9">
        <f t="shared" si="0"/>
        <v>3</v>
      </c>
      <c r="K20" s="9">
        <f t="shared" si="1"/>
        <v>0</v>
      </c>
      <c r="L20" s="9">
        <f t="shared" si="7"/>
        <v>23</v>
      </c>
      <c r="M20" s="9">
        <f t="shared" si="7"/>
        <v>11</v>
      </c>
      <c r="N20" s="5">
        <f t="shared" si="2"/>
        <v>1.5970149253731343</v>
      </c>
      <c r="O20" s="11">
        <f t="shared" si="8"/>
        <v>18.09950248756219</v>
      </c>
      <c r="P20" s="5">
        <f t="shared" si="3"/>
        <v>8.457711442786067</v>
      </c>
      <c r="Q20" s="9">
        <f t="shared" si="4"/>
        <v>0</v>
      </c>
      <c r="R20" s="9">
        <f t="shared" si="5"/>
        <v>3</v>
      </c>
      <c r="T20" s="8"/>
    </row>
    <row r="21" spans="1:25" ht="15">
      <c r="A21" s="14">
        <v>32764</v>
      </c>
      <c r="B21" s="21"/>
      <c r="C21" s="21"/>
      <c r="D21" s="21"/>
      <c r="E21" s="22">
        <v>1</v>
      </c>
      <c r="F21" s="21"/>
      <c r="G21" s="21"/>
      <c r="H21" s="22">
        <v>1</v>
      </c>
      <c r="I21" s="22">
        <v>1</v>
      </c>
      <c r="J21" s="9">
        <f t="shared" si="0"/>
        <v>1</v>
      </c>
      <c r="K21" s="9">
        <f t="shared" si="1"/>
        <v>2</v>
      </c>
      <c r="L21" s="9">
        <f t="shared" si="7"/>
        <v>24</v>
      </c>
      <c r="M21" s="9">
        <f t="shared" si="7"/>
        <v>13</v>
      </c>
      <c r="N21" s="5">
        <f t="shared" si="2"/>
        <v>1.5970149253731343</v>
      </c>
      <c r="O21" s="11">
        <f t="shared" si="8"/>
        <v>19.696517412935325</v>
      </c>
      <c r="P21" s="5">
        <f t="shared" si="3"/>
        <v>9.203980099502484</v>
      </c>
      <c r="Q21" s="9">
        <f t="shared" si="4"/>
        <v>0</v>
      </c>
      <c r="R21" s="9">
        <f t="shared" si="5"/>
        <v>3</v>
      </c>
      <c r="T21" s="8"/>
      <c r="X21"/>
      <c r="Y21"/>
    </row>
    <row r="22" spans="1:25" ht="15">
      <c r="A22" s="14">
        <v>32765</v>
      </c>
      <c r="B22" s="21"/>
      <c r="C22" s="21"/>
      <c r="D22" s="22">
        <v>2</v>
      </c>
      <c r="E22" s="22">
        <v>4</v>
      </c>
      <c r="F22" s="22">
        <v>1</v>
      </c>
      <c r="G22" s="21"/>
      <c r="H22" s="22">
        <v>1</v>
      </c>
      <c r="I22" s="21"/>
      <c r="J22" s="9">
        <f t="shared" si="0"/>
        <v>6</v>
      </c>
      <c r="K22" s="9">
        <f t="shared" si="1"/>
        <v>0</v>
      </c>
      <c r="L22" s="9">
        <f t="shared" si="7"/>
        <v>30</v>
      </c>
      <c r="M22" s="9">
        <f t="shared" si="7"/>
        <v>13</v>
      </c>
      <c r="N22" s="5">
        <f t="shared" si="2"/>
        <v>3.1940298507462686</v>
      </c>
      <c r="O22" s="11">
        <f t="shared" si="8"/>
        <v>22.890547263681594</v>
      </c>
      <c r="P22" s="5">
        <f t="shared" si="3"/>
        <v>10.69651741293532</v>
      </c>
      <c r="Q22" s="9">
        <f t="shared" si="4"/>
        <v>1</v>
      </c>
      <c r="R22" s="9">
        <f t="shared" si="5"/>
        <v>7</v>
      </c>
      <c r="X22"/>
      <c r="Y22"/>
    </row>
    <row r="23" spans="1:25" ht="15">
      <c r="A23" s="14">
        <v>32766</v>
      </c>
      <c r="B23" s="21"/>
      <c r="C23" s="21"/>
      <c r="D23" s="22">
        <v>5</v>
      </c>
      <c r="E23" s="22">
        <v>10</v>
      </c>
      <c r="F23" s="22">
        <v>1</v>
      </c>
      <c r="G23" s="21"/>
      <c r="H23" s="22">
        <v>7</v>
      </c>
      <c r="I23" s="22">
        <v>2</v>
      </c>
      <c r="J23" s="9">
        <f t="shared" si="0"/>
        <v>15</v>
      </c>
      <c r="K23" s="9">
        <f t="shared" si="1"/>
        <v>8</v>
      </c>
      <c r="L23" s="9">
        <f t="shared" si="7"/>
        <v>45</v>
      </c>
      <c r="M23" s="9">
        <f t="shared" si="7"/>
        <v>21</v>
      </c>
      <c r="N23" s="5">
        <f t="shared" si="2"/>
        <v>12.243781094527364</v>
      </c>
      <c r="O23" s="11">
        <f t="shared" si="8"/>
        <v>35.13432835820896</v>
      </c>
      <c r="P23" s="5">
        <f t="shared" si="3"/>
        <v>16.41791044776119</v>
      </c>
      <c r="Q23" s="9">
        <f t="shared" si="4"/>
        <v>1</v>
      </c>
      <c r="R23" s="9">
        <f t="shared" si="5"/>
        <v>24</v>
      </c>
      <c r="T23" s="8"/>
      <c r="X23"/>
      <c r="Y23"/>
    </row>
    <row r="24" spans="1:25" ht="15">
      <c r="A24" s="14">
        <v>32767</v>
      </c>
      <c r="B24" s="21"/>
      <c r="C24" s="21"/>
      <c r="D24" s="22">
        <v>5</v>
      </c>
      <c r="E24" s="22">
        <v>2</v>
      </c>
      <c r="F24" s="21"/>
      <c r="G24" s="21"/>
      <c r="H24" s="22">
        <v>5</v>
      </c>
      <c r="I24" s="22">
        <v>15</v>
      </c>
      <c r="J24" s="9">
        <f t="shared" si="0"/>
        <v>7</v>
      </c>
      <c r="K24" s="9">
        <f t="shared" si="1"/>
        <v>20</v>
      </c>
      <c r="L24" s="9">
        <f t="shared" si="7"/>
        <v>52</v>
      </c>
      <c r="M24" s="9">
        <f t="shared" si="7"/>
        <v>41</v>
      </c>
      <c r="N24" s="5">
        <f t="shared" si="2"/>
        <v>14.37313432835821</v>
      </c>
      <c r="O24" s="11">
        <f t="shared" si="8"/>
        <v>49.50746268656717</v>
      </c>
      <c r="P24" s="5">
        <f t="shared" si="3"/>
        <v>23.134328358208947</v>
      </c>
      <c r="Q24" s="9">
        <f t="shared" si="4"/>
        <v>0</v>
      </c>
      <c r="R24" s="9">
        <f t="shared" si="5"/>
        <v>27</v>
      </c>
      <c r="T24" s="8"/>
      <c r="X24"/>
      <c r="Y24"/>
    </row>
    <row r="25" spans="1:25" ht="15">
      <c r="A25" s="14">
        <v>32768</v>
      </c>
      <c r="B25" s="21"/>
      <c r="C25" s="21"/>
      <c r="D25" s="22">
        <v>1</v>
      </c>
      <c r="E25" s="22">
        <v>3</v>
      </c>
      <c r="F25" s="21"/>
      <c r="G25" s="21"/>
      <c r="H25" s="21"/>
      <c r="I25" s="21"/>
      <c r="J25" s="9">
        <f t="shared" si="0"/>
        <v>4</v>
      </c>
      <c r="K25" s="9">
        <f t="shared" si="1"/>
        <v>0</v>
      </c>
      <c r="L25" s="9">
        <f aca="true" t="shared" si="9" ref="L25:M44">L24+J25</f>
        <v>56</v>
      </c>
      <c r="M25" s="9">
        <f t="shared" si="9"/>
        <v>41</v>
      </c>
      <c r="N25" s="5">
        <f t="shared" si="2"/>
        <v>2.129353233830846</v>
      </c>
      <c r="O25" s="11">
        <f t="shared" si="8"/>
        <v>51.63681592039802</v>
      </c>
      <c r="P25" s="5">
        <f t="shared" si="3"/>
        <v>24.12935323383084</v>
      </c>
      <c r="Q25" s="9">
        <f t="shared" si="4"/>
        <v>0</v>
      </c>
      <c r="R25" s="9">
        <f t="shared" si="5"/>
        <v>4</v>
      </c>
      <c r="S25" s="8" t="s">
        <v>60</v>
      </c>
      <c r="X25"/>
      <c r="Y25"/>
    </row>
    <row r="26" spans="1:25" ht="15">
      <c r="A26" s="14">
        <v>32769</v>
      </c>
      <c r="B26" s="21"/>
      <c r="C26" s="21"/>
      <c r="D26" s="22">
        <v>6</v>
      </c>
      <c r="E26" s="22">
        <v>6</v>
      </c>
      <c r="F26" s="21"/>
      <c r="G26" s="21"/>
      <c r="H26" s="22">
        <v>5</v>
      </c>
      <c r="I26" s="22">
        <v>4</v>
      </c>
      <c r="J26" s="9">
        <f t="shared" si="0"/>
        <v>12</v>
      </c>
      <c r="K26" s="9">
        <f t="shared" si="1"/>
        <v>9</v>
      </c>
      <c r="L26" s="9">
        <f t="shared" si="9"/>
        <v>68</v>
      </c>
      <c r="M26" s="9">
        <f t="shared" si="9"/>
        <v>50</v>
      </c>
      <c r="N26" s="5">
        <f t="shared" si="2"/>
        <v>11.17910447761194</v>
      </c>
      <c r="O26" s="11">
        <f t="shared" si="8"/>
        <v>62.815920398009965</v>
      </c>
      <c r="P26" s="5">
        <f t="shared" si="3"/>
        <v>29.353233830845767</v>
      </c>
      <c r="Q26" s="9">
        <f t="shared" si="4"/>
        <v>0</v>
      </c>
      <c r="R26" s="9">
        <f t="shared" si="5"/>
        <v>21</v>
      </c>
      <c r="T26" s="8"/>
      <c r="X26"/>
      <c r="Y26"/>
    </row>
    <row r="27" spans="1:25" ht="15">
      <c r="A27" s="14">
        <v>32770</v>
      </c>
      <c r="B27" s="21"/>
      <c r="C27" s="21"/>
      <c r="D27" s="22">
        <v>2</v>
      </c>
      <c r="E27" s="22">
        <v>2</v>
      </c>
      <c r="F27" s="22">
        <v>1</v>
      </c>
      <c r="G27" s="21"/>
      <c r="H27" s="21"/>
      <c r="I27" s="21"/>
      <c r="J27" s="9">
        <f t="shared" si="0"/>
        <v>4</v>
      </c>
      <c r="K27" s="9">
        <f t="shared" si="1"/>
        <v>-1</v>
      </c>
      <c r="L27" s="9">
        <f t="shared" si="9"/>
        <v>72</v>
      </c>
      <c r="M27" s="9">
        <f t="shared" si="9"/>
        <v>49</v>
      </c>
      <c r="N27" s="5">
        <f t="shared" si="2"/>
        <v>1.5970149253731343</v>
      </c>
      <c r="O27" s="11">
        <f t="shared" si="8"/>
        <v>64.4129353233831</v>
      </c>
      <c r="P27" s="5">
        <f t="shared" si="3"/>
        <v>30.099502487562184</v>
      </c>
      <c r="Q27" s="9">
        <f t="shared" si="4"/>
        <v>1</v>
      </c>
      <c r="R27" s="9">
        <f t="shared" si="5"/>
        <v>4</v>
      </c>
      <c r="T27" s="8"/>
      <c r="X27"/>
      <c r="Y27"/>
    </row>
    <row r="28" spans="1:20" ht="12.75">
      <c r="A28" s="14">
        <v>32771</v>
      </c>
      <c r="B28" s="21"/>
      <c r="C28" s="21"/>
      <c r="D28" s="22">
        <v>5</v>
      </c>
      <c r="E28" s="22">
        <v>3</v>
      </c>
      <c r="F28" s="22">
        <v>1</v>
      </c>
      <c r="G28" s="21"/>
      <c r="H28" s="22">
        <v>5</v>
      </c>
      <c r="I28" s="22">
        <v>4</v>
      </c>
      <c r="J28" s="9">
        <f t="shared" si="0"/>
        <v>8</v>
      </c>
      <c r="K28" s="9">
        <f t="shared" si="1"/>
        <v>8</v>
      </c>
      <c r="L28" s="9">
        <f t="shared" si="9"/>
        <v>80</v>
      </c>
      <c r="M28" s="9">
        <f t="shared" si="9"/>
        <v>57</v>
      </c>
      <c r="N28" s="5">
        <f t="shared" si="2"/>
        <v>8.517412935323383</v>
      </c>
      <c r="O28" s="11">
        <f t="shared" si="8"/>
        <v>72.93034825870647</v>
      </c>
      <c r="P28" s="5">
        <f t="shared" si="3"/>
        <v>34.07960199004974</v>
      </c>
      <c r="Q28" s="9">
        <f t="shared" si="4"/>
        <v>1</v>
      </c>
      <c r="R28" s="9">
        <f t="shared" si="5"/>
        <v>17</v>
      </c>
      <c r="T28" s="8"/>
    </row>
    <row r="29" spans="1:18" ht="12.75">
      <c r="A29" s="14">
        <v>32772</v>
      </c>
      <c r="B29" s="21"/>
      <c r="C29" s="21"/>
      <c r="D29" s="22">
        <v>6</v>
      </c>
      <c r="E29" s="22">
        <v>5</v>
      </c>
      <c r="F29" s="22">
        <v>1</v>
      </c>
      <c r="G29" s="21"/>
      <c r="H29" s="22">
        <v>3</v>
      </c>
      <c r="I29" s="22">
        <v>3</v>
      </c>
      <c r="J29" s="9">
        <f t="shared" si="0"/>
        <v>11</v>
      </c>
      <c r="K29" s="9">
        <f t="shared" si="1"/>
        <v>5</v>
      </c>
      <c r="L29" s="9">
        <f t="shared" si="9"/>
        <v>91</v>
      </c>
      <c r="M29" s="9">
        <f t="shared" si="9"/>
        <v>62</v>
      </c>
      <c r="N29" s="5">
        <f t="shared" si="2"/>
        <v>8.517412935323383</v>
      </c>
      <c r="O29" s="11">
        <f t="shared" si="8"/>
        <v>81.44776119402985</v>
      </c>
      <c r="P29" s="5">
        <f t="shared" si="3"/>
        <v>38.0597014925373</v>
      </c>
      <c r="Q29" s="9">
        <f t="shared" si="4"/>
        <v>1</v>
      </c>
      <c r="R29" s="9">
        <f t="shared" si="5"/>
        <v>17</v>
      </c>
    </row>
    <row r="30" spans="1:20" ht="12.75">
      <c r="A30" s="14">
        <v>32773</v>
      </c>
      <c r="B30" s="21"/>
      <c r="C30" s="21"/>
      <c r="D30" s="22">
        <v>3</v>
      </c>
      <c r="E30" s="21"/>
      <c r="F30" s="22">
        <v>1</v>
      </c>
      <c r="G30" s="21"/>
      <c r="H30" s="22">
        <v>1</v>
      </c>
      <c r="I30" s="22">
        <v>3</v>
      </c>
      <c r="J30" s="9">
        <f t="shared" si="0"/>
        <v>3</v>
      </c>
      <c r="K30" s="9">
        <f t="shared" si="1"/>
        <v>3</v>
      </c>
      <c r="L30" s="9">
        <f t="shared" si="9"/>
        <v>94</v>
      </c>
      <c r="M30" s="9">
        <f t="shared" si="9"/>
        <v>65</v>
      </c>
      <c r="N30" s="5">
        <f t="shared" si="2"/>
        <v>3.1940298507462686</v>
      </c>
      <c r="O30" s="11">
        <f t="shared" si="8"/>
        <v>84.64179104477611</v>
      </c>
      <c r="P30" s="5">
        <f t="shared" si="3"/>
        <v>39.55223880597013</v>
      </c>
      <c r="Q30" s="9">
        <f t="shared" si="4"/>
        <v>1</v>
      </c>
      <c r="R30" s="9">
        <f t="shared" si="5"/>
        <v>7</v>
      </c>
      <c r="T30" s="8"/>
    </row>
    <row r="31" spans="1:20" ht="12.75">
      <c r="A31" s="14">
        <v>32774</v>
      </c>
      <c r="B31" s="22">
        <v>1</v>
      </c>
      <c r="C31" s="21"/>
      <c r="D31" s="22">
        <v>1</v>
      </c>
      <c r="E31" s="21"/>
      <c r="F31" s="21"/>
      <c r="G31" s="21"/>
      <c r="H31" s="22">
        <v>1</v>
      </c>
      <c r="I31" s="22">
        <v>2</v>
      </c>
      <c r="J31" s="9">
        <f t="shared" si="0"/>
        <v>0</v>
      </c>
      <c r="K31" s="9">
        <f t="shared" si="1"/>
        <v>3</v>
      </c>
      <c r="L31" s="9">
        <f t="shared" si="9"/>
        <v>94</v>
      </c>
      <c r="M31" s="9">
        <f t="shared" si="9"/>
        <v>68</v>
      </c>
      <c r="N31" s="5">
        <f t="shared" si="2"/>
        <v>1.5970149253731343</v>
      </c>
      <c r="O31" s="11">
        <f t="shared" si="8"/>
        <v>86.23880597014924</v>
      </c>
      <c r="P31" s="5">
        <f t="shared" si="3"/>
        <v>40.298507462686544</v>
      </c>
      <c r="Q31" s="9">
        <f t="shared" si="4"/>
        <v>1</v>
      </c>
      <c r="R31" s="9">
        <f t="shared" si="5"/>
        <v>4</v>
      </c>
      <c r="T31" s="8"/>
    </row>
    <row r="32" spans="1:18" ht="12.75">
      <c r="A32" s="14">
        <v>32775</v>
      </c>
      <c r="B32" s="21"/>
      <c r="C32" s="21"/>
      <c r="D32" s="22">
        <v>6</v>
      </c>
      <c r="E32" s="22">
        <v>4</v>
      </c>
      <c r="F32" s="22">
        <v>1</v>
      </c>
      <c r="G32" s="21"/>
      <c r="H32" s="22">
        <v>4</v>
      </c>
      <c r="I32" s="22">
        <v>8</v>
      </c>
      <c r="J32" s="9">
        <f t="shared" si="0"/>
        <v>10</v>
      </c>
      <c r="K32" s="9">
        <f t="shared" si="1"/>
        <v>11</v>
      </c>
      <c r="L32" s="9">
        <f t="shared" si="9"/>
        <v>104</v>
      </c>
      <c r="M32" s="9">
        <f t="shared" si="9"/>
        <v>79</v>
      </c>
      <c r="N32" s="5">
        <f t="shared" si="2"/>
        <v>11.17910447761194</v>
      </c>
      <c r="O32" s="11">
        <f t="shared" si="8"/>
        <v>97.41791044776119</v>
      </c>
      <c r="P32" s="5">
        <f t="shared" si="3"/>
        <v>45.52238805970147</v>
      </c>
      <c r="Q32" s="9">
        <f t="shared" si="4"/>
        <v>1</v>
      </c>
      <c r="R32" s="9">
        <f t="shared" si="5"/>
        <v>22</v>
      </c>
    </row>
    <row r="33" spans="1:18" ht="12.75">
      <c r="A33" s="14">
        <v>32776</v>
      </c>
      <c r="B33" s="21"/>
      <c r="C33" s="22">
        <v>1</v>
      </c>
      <c r="D33" s="22">
        <v>12</v>
      </c>
      <c r="E33" s="22">
        <v>8</v>
      </c>
      <c r="F33" s="22">
        <v>2</v>
      </c>
      <c r="G33" s="21"/>
      <c r="H33" s="22">
        <v>13</v>
      </c>
      <c r="I33" s="22">
        <v>5</v>
      </c>
      <c r="J33" s="9">
        <f t="shared" si="0"/>
        <v>19</v>
      </c>
      <c r="K33" s="9">
        <f t="shared" si="1"/>
        <v>16</v>
      </c>
      <c r="L33" s="9">
        <f t="shared" si="9"/>
        <v>123</v>
      </c>
      <c r="M33" s="9">
        <f t="shared" si="9"/>
        <v>95</v>
      </c>
      <c r="N33" s="5">
        <f t="shared" si="2"/>
        <v>18.6318407960199</v>
      </c>
      <c r="O33" s="11">
        <f t="shared" si="8"/>
        <v>116.04975124378109</v>
      </c>
      <c r="P33" s="5">
        <f t="shared" si="3"/>
        <v>54.22885572139301</v>
      </c>
      <c r="Q33" s="9">
        <f t="shared" si="4"/>
        <v>3</v>
      </c>
      <c r="R33" s="9">
        <f t="shared" si="5"/>
        <v>38</v>
      </c>
    </row>
    <row r="34" spans="1:18" ht="12.75">
      <c r="A34" s="14">
        <v>32777</v>
      </c>
      <c r="B34" s="21"/>
      <c r="C34" s="21"/>
      <c r="D34" s="22">
        <v>5</v>
      </c>
      <c r="E34" s="22">
        <v>7</v>
      </c>
      <c r="F34" s="22">
        <v>1</v>
      </c>
      <c r="G34" s="22">
        <v>1</v>
      </c>
      <c r="H34" s="22">
        <v>3</v>
      </c>
      <c r="I34" s="22">
        <v>8</v>
      </c>
      <c r="J34" s="9">
        <f t="shared" si="0"/>
        <v>12</v>
      </c>
      <c r="K34" s="9">
        <f t="shared" si="1"/>
        <v>9</v>
      </c>
      <c r="L34" s="9">
        <f t="shared" si="9"/>
        <v>135</v>
      </c>
      <c r="M34" s="9">
        <f t="shared" si="9"/>
        <v>104</v>
      </c>
      <c r="N34" s="5">
        <f t="shared" si="2"/>
        <v>11.17910447761194</v>
      </c>
      <c r="O34" s="11">
        <f t="shared" si="8"/>
        <v>127.22885572139303</v>
      </c>
      <c r="P34" s="5">
        <f t="shared" si="3"/>
        <v>59.452736318407936</v>
      </c>
      <c r="Q34" s="9">
        <f t="shared" si="4"/>
        <v>2</v>
      </c>
      <c r="R34" s="9">
        <f t="shared" si="5"/>
        <v>23</v>
      </c>
    </row>
    <row r="35" spans="1:18" ht="12.75">
      <c r="A35" s="14">
        <v>32778</v>
      </c>
      <c r="B35" s="21"/>
      <c r="C35" s="21"/>
      <c r="D35" s="22">
        <v>2</v>
      </c>
      <c r="E35" s="22">
        <v>7</v>
      </c>
      <c r="F35" s="21"/>
      <c r="G35" s="21"/>
      <c r="H35" s="22">
        <v>5</v>
      </c>
      <c r="I35" s="22">
        <v>5</v>
      </c>
      <c r="J35" s="9">
        <f t="shared" si="0"/>
        <v>9</v>
      </c>
      <c r="K35" s="9">
        <f t="shared" si="1"/>
        <v>10</v>
      </c>
      <c r="L35" s="9">
        <f t="shared" si="9"/>
        <v>144</v>
      </c>
      <c r="M35" s="9">
        <f t="shared" si="9"/>
        <v>114</v>
      </c>
      <c r="N35" s="5">
        <f t="shared" si="2"/>
        <v>10.114427860696518</v>
      </c>
      <c r="O35" s="11">
        <f t="shared" si="8"/>
        <v>137.34328358208955</v>
      </c>
      <c r="P35" s="5">
        <f t="shared" si="3"/>
        <v>64.17910447761192</v>
      </c>
      <c r="Q35" s="9">
        <f t="shared" si="4"/>
        <v>0</v>
      </c>
      <c r="R35" s="9">
        <f t="shared" si="5"/>
        <v>19</v>
      </c>
    </row>
    <row r="36" spans="1:18" ht="12.75">
      <c r="A36" s="14">
        <v>32779</v>
      </c>
      <c r="B36" s="21"/>
      <c r="C36" s="21"/>
      <c r="D36" s="22">
        <v>2</v>
      </c>
      <c r="E36" s="22">
        <v>9</v>
      </c>
      <c r="F36" s="21"/>
      <c r="G36" s="21"/>
      <c r="H36" s="22">
        <v>3</v>
      </c>
      <c r="I36" s="22">
        <v>7</v>
      </c>
      <c r="J36" s="9">
        <f aca="true" t="shared" si="10" ref="J36:J67">-B36-C36+D36+E36</f>
        <v>11</v>
      </c>
      <c r="K36" s="9">
        <f aca="true" t="shared" si="11" ref="K36:K67">-F36-G36+H36+I36</f>
        <v>10</v>
      </c>
      <c r="L36" s="9">
        <f t="shared" si="9"/>
        <v>155</v>
      </c>
      <c r="M36" s="9">
        <f t="shared" si="9"/>
        <v>124</v>
      </c>
      <c r="N36" s="5">
        <f aca="true" t="shared" si="12" ref="N36:N67">(+J36+K36)*($J$103/($J$103+$K$103))</f>
        <v>11.17910447761194</v>
      </c>
      <c r="O36" s="11">
        <f t="shared" si="8"/>
        <v>148.52238805970148</v>
      </c>
      <c r="P36" s="5">
        <f aca="true" t="shared" si="13" ref="P36:P67">O36*100/$N$103</f>
        <v>69.40298507462683</v>
      </c>
      <c r="Q36" s="9">
        <f aca="true" t="shared" si="14" ref="Q36:Q67">+B36+C36+F36+G36</f>
        <v>0</v>
      </c>
      <c r="R36" s="9">
        <f aca="true" t="shared" si="15" ref="R36:R67">D36+E36+H36+I36</f>
        <v>21</v>
      </c>
    </row>
    <row r="37" spans="1:18" ht="12.75">
      <c r="A37" s="14">
        <v>32780</v>
      </c>
      <c r="B37" s="21"/>
      <c r="C37" s="21"/>
      <c r="D37" s="22">
        <v>1</v>
      </c>
      <c r="E37" s="22">
        <v>9</v>
      </c>
      <c r="F37" s="22">
        <v>1</v>
      </c>
      <c r="G37" s="22">
        <v>1</v>
      </c>
      <c r="H37" s="22">
        <v>7</v>
      </c>
      <c r="I37" s="22">
        <v>11</v>
      </c>
      <c r="J37" s="9">
        <f t="shared" si="10"/>
        <v>10</v>
      </c>
      <c r="K37" s="9">
        <f t="shared" si="11"/>
        <v>16</v>
      </c>
      <c r="L37" s="9">
        <f t="shared" si="9"/>
        <v>165</v>
      </c>
      <c r="M37" s="9">
        <f t="shared" si="9"/>
        <v>140</v>
      </c>
      <c r="N37" s="5">
        <f t="shared" si="12"/>
        <v>13.840796019900498</v>
      </c>
      <c r="O37" s="11">
        <f aca="true" t="shared" si="16" ref="O37:O68">O36+N37</f>
        <v>162.36318407960198</v>
      </c>
      <c r="P37" s="5">
        <f t="shared" si="13"/>
        <v>75.87064676616912</v>
      </c>
      <c r="Q37" s="9">
        <f t="shared" si="14"/>
        <v>2</v>
      </c>
      <c r="R37" s="9">
        <f t="shared" si="15"/>
        <v>28</v>
      </c>
    </row>
    <row r="38" spans="1:18" ht="12.75">
      <c r="A38" s="14">
        <v>32781</v>
      </c>
      <c r="B38" s="21"/>
      <c r="C38" s="21"/>
      <c r="D38" s="22">
        <v>1</v>
      </c>
      <c r="E38" s="21"/>
      <c r="F38" s="21"/>
      <c r="G38" s="21"/>
      <c r="H38" s="22">
        <v>2</v>
      </c>
      <c r="I38" s="22">
        <v>1</v>
      </c>
      <c r="J38" s="9">
        <f t="shared" si="10"/>
        <v>1</v>
      </c>
      <c r="K38" s="9">
        <f t="shared" si="11"/>
        <v>3</v>
      </c>
      <c r="L38" s="9">
        <f t="shared" si="9"/>
        <v>166</v>
      </c>
      <c r="M38" s="9">
        <f t="shared" si="9"/>
        <v>143</v>
      </c>
      <c r="N38" s="5">
        <f t="shared" si="12"/>
        <v>2.129353233830846</v>
      </c>
      <c r="O38" s="11">
        <f t="shared" si="16"/>
        <v>164.49253731343282</v>
      </c>
      <c r="P38" s="5">
        <f t="shared" si="13"/>
        <v>76.865671641791</v>
      </c>
      <c r="Q38" s="9">
        <f t="shared" si="14"/>
        <v>0</v>
      </c>
      <c r="R38" s="9">
        <f t="shared" si="15"/>
        <v>4</v>
      </c>
    </row>
    <row r="39" spans="1:19" ht="12.75">
      <c r="A39" s="14">
        <v>32782</v>
      </c>
      <c r="B39" s="21"/>
      <c r="C39" s="21"/>
      <c r="D39" s="22">
        <v>3</v>
      </c>
      <c r="E39" s="22">
        <v>1</v>
      </c>
      <c r="F39" s="22">
        <v>1</v>
      </c>
      <c r="G39" s="22">
        <v>1</v>
      </c>
      <c r="H39" s="22">
        <v>6</v>
      </c>
      <c r="I39" s="22">
        <v>2</v>
      </c>
      <c r="J39" s="9">
        <f t="shared" si="10"/>
        <v>4</v>
      </c>
      <c r="K39" s="9">
        <f t="shared" si="11"/>
        <v>6</v>
      </c>
      <c r="L39" s="9">
        <f t="shared" si="9"/>
        <v>170</v>
      </c>
      <c r="M39" s="9">
        <f t="shared" si="9"/>
        <v>149</v>
      </c>
      <c r="N39" s="5">
        <f t="shared" si="12"/>
        <v>5.323383084577115</v>
      </c>
      <c r="O39" s="11">
        <f t="shared" si="16"/>
        <v>169.81592039800992</v>
      </c>
      <c r="P39" s="5">
        <f t="shared" si="13"/>
        <v>79.35323383084572</v>
      </c>
      <c r="Q39" s="9">
        <f t="shared" si="14"/>
        <v>2</v>
      </c>
      <c r="R39" s="9">
        <f t="shared" si="15"/>
        <v>12</v>
      </c>
      <c r="S39" s="8" t="s">
        <v>61</v>
      </c>
    </row>
    <row r="40" spans="1:18" ht="12.75">
      <c r="A40" s="14">
        <v>32783</v>
      </c>
      <c r="B40" s="21"/>
      <c r="C40" s="21"/>
      <c r="D40" s="22">
        <v>3</v>
      </c>
      <c r="E40" s="22">
        <v>3</v>
      </c>
      <c r="F40" s="22">
        <v>1</v>
      </c>
      <c r="G40" s="22">
        <v>1</v>
      </c>
      <c r="H40" s="22">
        <v>3</v>
      </c>
      <c r="I40" s="22">
        <v>2</v>
      </c>
      <c r="J40" s="9">
        <f t="shared" si="10"/>
        <v>6</v>
      </c>
      <c r="K40" s="9">
        <f t="shared" si="11"/>
        <v>3</v>
      </c>
      <c r="L40" s="9">
        <f t="shared" si="9"/>
        <v>176</v>
      </c>
      <c r="M40" s="9">
        <f t="shared" si="9"/>
        <v>152</v>
      </c>
      <c r="N40" s="5">
        <f t="shared" si="12"/>
        <v>4.791044776119403</v>
      </c>
      <c r="O40" s="11">
        <f t="shared" si="16"/>
        <v>174.60696517412933</v>
      </c>
      <c r="P40" s="5">
        <f t="shared" si="13"/>
        <v>81.59203980099498</v>
      </c>
      <c r="Q40" s="9">
        <f t="shared" si="14"/>
        <v>2</v>
      </c>
      <c r="R40" s="9">
        <f t="shared" si="15"/>
        <v>11</v>
      </c>
    </row>
    <row r="41" spans="1:18" ht="12.75">
      <c r="A41" s="14">
        <v>32784</v>
      </c>
      <c r="B41" s="21"/>
      <c r="C41" s="21"/>
      <c r="D41" s="22">
        <v>1</v>
      </c>
      <c r="E41" s="22">
        <v>1</v>
      </c>
      <c r="F41" s="21"/>
      <c r="G41" s="21"/>
      <c r="H41" s="21"/>
      <c r="I41" s="22">
        <v>2</v>
      </c>
      <c r="J41" s="9">
        <f t="shared" si="10"/>
        <v>2</v>
      </c>
      <c r="K41" s="9">
        <f t="shared" si="11"/>
        <v>2</v>
      </c>
      <c r="L41" s="9">
        <f t="shared" si="9"/>
        <v>178</v>
      </c>
      <c r="M41" s="9">
        <f t="shared" si="9"/>
        <v>154</v>
      </c>
      <c r="N41" s="5">
        <f t="shared" si="12"/>
        <v>2.129353233830846</v>
      </c>
      <c r="O41" s="11">
        <f t="shared" si="16"/>
        <v>176.73631840796017</v>
      </c>
      <c r="P41" s="5">
        <f t="shared" si="13"/>
        <v>82.58706467661688</v>
      </c>
      <c r="Q41" s="9">
        <f t="shared" si="14"/>
        <v>0</v>
      </c>
      <c r="R41" s="9">
        <f t="shared" si="15"/>
        <v>4</v>
      </c>
    </row>
    <row r="42" spans="1:18" ht="12.75">
      <c r="A42" s="14">
        <v>32785</v>
      </c>
      <c r="B42" s="22">
        <v>1</v>
      </c>
      <c r="C42" s="21"/>
      <c r="D42" s="21"/>
      <c r="E42" s="21"/>
      <c r="F42" s="21"/>
      <c r="G42" s="21"/>
      <c r="H42" s="22">
        <v>2</v>
      </c>
      <c r="I42" s="21"/>
      <c r="J42" s="9">
        <f t="shared" si="10"/>
        <v>-1</v>
      </c>
      <c r="K42" s="9">
        <f t="shared" si="11"/>
        <v>2</v>
      </c>
      <c r="L42" s="9">
        <f t="shared" si="9"/>
        <v>177</v>
      </c>
      <c r="M42" s="9">
        <f t="shared" si="9"/>
        <v>156</v>
      </c>
      <c r="N42" s="5">
        <f t="shared" si="12"/>
        <v>0.5323383084577115</v>
      </c>
      <c r="O42" s="11">
        <f t="shared" si="16"/>
        <v>177.2686567164179</v>
      </c>
      <c r="P42" s="5">
        <f t="shared" si="13"/>
        <v>82.83582089552235</v>
      </c>
      <c r="Q42" s="9">
        <f t="shared" si="14"/>
        <v>1</v>
      </c>
      <c r="R42" s="9">
        <f t="shared" si="15"/>
        <v>2</v>
      </c>
    </row>
    <row r="43" spans="1:18" ht="12.75">
      <c r="A43" s="14">
        <v>32786</v>
      </c>
      <c r="B43" s="21"/>
      <c r="C43" s="21"/>
      <c r="D43" s="22">
        <v>8</v>
      </c>
      <c r="E43" s="22">
        <v>3</v>
      </c>
      <c r="F43" s="21"/>
      <c r="G43" s="21"/>
      <c r="H43" s="22">
        <v>5</v>
      </c>
      <c r="I43" s="22">
        <v>1</v>
      </c>
      <c r="J43" s="9">
        <f t="shared" si="10"/>
        <v>11</v>
      </c>
      <c r="K43" s="9">
        <f t="shared" si="11"/>
        <v>6</v>
      </c>
      <c r="L43" s="9">
        <f t="shared" si="9"/>
        <v>188</v>
      </c>
      <c r="M43" s="9">
        <f t="shared" si="9"/>
        <v>162</v>
      </c>
      <c r="N43" s="5">
        <f t="shared" si="12"/>
        <v>9.049751243781095</v>
      </c>
      <c r="O43" s="11">
        <f t="shared" si="16"/>
        <v>186.31840796019898</v>
      </c>
      <c r="P43" s="5">
        <f t="shared" si="13"/>
        <v>87.06467661691536</v>
      </c>
      <c r="Q43" s="9">
        <f t="shared" si="14"/>
        <v>0</v>
      </c>
      <c r="R43" s="9">
        <f t="shared" si="15"/>
        <v>17</v>
      </c>
    </row>
    <row r="44" spans="1:18" ht="12.75">
      <c r="A44" s="14">
        <v>32787</v>
      </c>
      <c r="B44" s="21"/>
      <c r="C44" s="21"/>
      <c r="D44" s="22">
        <v>4</v>
      </c>
      <c r="E44" s="21"/>
      <c r="F44" s="21"/>
      <c r="G44" s="21"/>
      <c r="H44" s="22">
        <v>1</v>
      </c>
      <c r="I44" s="22">
        <v>1</v>
      </c>
      <c r="J44" s="9">
        <f t="shared" si="10"/>
        <v>4</v>
      </c>
      <c r="K44" s="9">
        <f t="shared" si="11"/>
        <v>2</v>
      </c>
      <c r="L44" s="9">
        <f t="shared" si="9"/>
        <v>192</v>
      </c>
      <c r="M44" s="9">
        <f t="shared" si="9"/>
        <v>164</v>
      </c>
      <c r="N44" s="5">
        <f t="shared" si="12"/>
        <v>3.1940298507462686</v>
      </c>
      <c r="O44" s="11">
        <f t="shared" si="16"/>
        <v>189.51243781094524</v>
      </c>
      <c r="P44" s="5">
        <f t="shared" si="13"/>
        <v>88.5572139303482</v>
      </c>
      <c r="Q44" s="9">
        <f t="shared" si="14"/>
        <v>0</v>
      </c>
      <c r="R44" s="9">
        <f t="shared" si="15"/>
        <v>6</v>
      </c>
    </row>
    <row r="45" spans="1:18" ht="12.75">
      <c r="A45" s="14">
        <v>32788</v>
      </c>
      <c r="B45" s="21"/>
      <c r="C45" s="21"/>
      <c r="D45" s="21"/>
      <c r="E45" s="21"/>
      <c r="F45" s="21"/>
      <c r="G45" s="21"/>
      <c r="H45" s="22">
        <v>1</v>
      </c>
      <c r="I45" s="22">
        <v>1</v>
      </c>
      <c r="J45" s="9">
        <f t="shared" si="10"/>
        <v>0</v>
      </c>
      <c r="K45" s="9">
        <f t="shared" si="11"/>
        <v>2</v>
      </c>
      <c r="L45" s="9">
        <f aca="true" t="shared" si="17" ref="L45:M64">L44+J45</f>
        <v>192</v>
      </c>
      <c r="M45" s="9">
        <f t="shared" si="17"/>
        <v>166</v>
      </c>
      <c r="N45" s="5">
        <f t="shared" si="12"/>
        <v>1.064676616915423</v>
      </c>
      <c r="O45" s="11">
        <f t="shared" si="16"/>
        <v>190.57711442786066</v>
      </c>
      <c r="P45" s="5">
        <f t="shared" si="13"/>
        <v>89.05472636815915</v>
      </c>
      <c r="Q45" s="9">
        <f t="shared" si="14"/>
        <v>0</v>
      </c>
      <c r="R45" s="9">
        <f t="shared" si="15"/>
        <v>2</v>
      </c>
    </row>
    <row r="46" spans="1:18" ht="12.75">
      <c r="A46" s="14">
        <v>32789</v>
      </c>
      <c r="B46" s="21"/>
      <c r="C46" s="21"/>
      <c r="D46" s="21"/>
      <c r="E46" s="21"/>
      <c r="F46" s="21"/>
      <c r="G46" s="21"/>
      <c r="H46" s="21"/>
      <c r="I46" s="21"/>
      <c r="J46" s="9">
        <f t="shared" si="10"/>
        <v>0</v>
      </c>
      <c r="K46" s="9">
        <f t="shared" si="11"/>
        <v>0</v>
      </c>
      <c r="L46" s="9">
        <f t="shared" si="17"/>
        <v>192</v>
      </c>
      <c r="M46" s="9">
        <f t="shared" si="17"/>
        <v>166</v>
      </c>
      <c r="N46" s="5">
        <f t="shared" si="12"/>
        <v>0</v>
      </c>
      <c r="O46" s="11">
        <f t="shared" si="16"/>
        <v>190.57711442786066</v>
      </c>
      <c r="P46" s="5">
        <f t="shared" si="13"/>
        <v>89.05472636815915</v>
      </c>
      <c r="Q46" s="9">
        <f t="shared" si="14"/>
        <v>0</v>
      </c>
      <c r="R46" s="9">
        <f t="shared" si="15"/>
        <v>0</v>
      </c>
    </row>
    <row r="47" spans="1:18" ht="12.75">
      <c r="A47" s="14">
        <v>32790</v>
      </c>
      <c r="B47" s="21"/>
      <c r="C47" s="21"/>
      <c r="D47" s="22">
        <v>1</v>
      </c>
      <c r="E47" s="21"/>
      <c r="F47" s="21"/>
      <c r="G47" s="21"/>
      <c r="H47" s="21"/>
      <c r="I47" s="21"/>
      <c r="J47" s="9">
        <f t="shared" si="10"/>
        <v>1</v>
      </c>
      <c r="K47" s="9">
        <f t="shared" si="11"/>
        <v>0</v>
      </c>
      <c r="L47" s="9">
        <f t="shared" si="17"/>
        <v>193</v>
      </c>
      <c r="M47" s="9">
        <f t="shared" si="17"/>
        <v>166</v>
      </c>
      <c r="N47" s="5">
        <f t="shared" si="12"/>
        <v>0.5323383084577115</v>
      </c>
      <c r="O47" s="11">
        <f t="shared" si="16"/>
        <v>191.1094527363184</v>
      </c>
      <c r="P47" s="5">
        <f t="shared" si="13"/>
        <v>89.30348258706462</v>
      </c>
      <c r="Q47" s="9">
        <f t="shared" si="14"/>
        <v>0</v>
      </c>
      <c r="R47" s="9">
        <f t="shared" si="15"/>
        <v>1</v>
      </c>
    </row>
    <row r="48" spans="1:18" ht="12.75">
      <c r="A48" s="14">
        <v>32791</v>
      </c>
      <c r="B48" s="21"/>
      <c r="C48" s="22">
        <v>1</v>
      </c>
      <c r="D48" s="21"/>
      <c r="E48" s="21"/>
      <c r="F48" s="21"/>
      <c r="G48" s="21"/>
      <c r="H48" s="22">
        <v>1</v>
      </c>
      <c r="I48" s="21"/>
      <c r="J48" s="9">
        <f t="shared" si="10"/>
        <v>-1</v>
      </c>
      <c r="K48" s="9">
        <f t="shared" si="11"/>
        <v>1</v>
      </c>
      <c r="L48" s="9">
        <f t="shared" si="17"/>
        <v>192</v>
      </c>
      <c r="M48" s="9">
        <f t="shared" si="17"/>
        <v>167</v>
      </c>
      <c r="N48" s="5">
        <f t="shared" si="12"/>
        <v>0</v>
      </c>
      <c r="O48" s="11">
        <f t="shared" si="16"/>
        <v>191.1094527363184</v>
      </c>
      <c r="P48" s="5">
        <f t="shared" si="13"/>
        <v>89.30348258706462</v>
      </c>
      <c r="Q48" s="9">
        <f t="shared" si="14"/>
        <v>1</v>
      </c>
      <c r="R48" s="9">
        <f t="shared" si="15"/>
        <v>1</v>
      </c>
    </row>
    <row r="49" spans="1:18" ht="12.75">
      <c r="A49" s="14">
        <v>32792</v>
      </c>
      <c r="B49" s="21"/>
      <c r="C49" s="21"/>
      <c r="D49" s="21"/>
      <c r="E49" s="21"/>
      <c r="F49" s="21"/>
      <c r="G49" s="21"/>
      <c r="H49" s="21"/>
      <c r="I49" s="22">
        <v>1</v>
      </c>
      <c r="J49" s="9">
        <f t="shared" si="10"/>
        <v>0</v>
      </c>
      <c r="K49" s="9">
        <f t="shared" si="11"/>
        <v>1</v>
      </c>
      <c r="L49" s="9">
        <f t="shared" si="17"/>
        <v>192</v>
      </c>
      <c r="M49" s="9">
        <f t="shared" si="17"/>
        <v>168</v>
      </c>
      <c r="N49" s="5">
        <f t="shared" si="12"/>
        <v>0.5323383084577115</v>
      </c>
      <c r="O49" s="11">
        <f t="shared" si="16"/>
        <v>191.6417910447761</v>
      </c>
      <c r="P49" s="5">
        <f t="shared" si="13"/>
        <v>89.5522388059701</v>
      </c>
      <c r="Q49" s="9">
        <f t="shared" si="14"/>
        <v>0</v>
      </c>
      <c r="R49" s="9">
        <f t="shared" si="15"/>
        <v>1</v>
      </c>
    </row>
    <row r="50" spans="1:18" ht="12.75">
      <c r="A50" s="14">
        <v>32793</v>
      </c>
      <c r="B50" s="21"/>
      <c r="C50" s="21"/>
      <c r="D50" s="21"/>
      <c r="E50" s="21"/>
      <c r="F50" s="21"/>
      <c r="G50" s="21"/>
      <c r="H50" s="21"/>
      <c r="I50" s="21"/>
      <c r="J50" s="9">
        <f t="shared" si="10"/>
        <v>0</v>
      </c>
      <c r="K50" s="9">
        <f t="shared" si="11"/>
        <v>0</v>
      </c>
      <c r="L50" s="9">
        <f t="shared" si="17"/>
        <v>192</v>
      </c>
      <c r="M50" s="9">
        <f t="shared" si="17"/>
        <v>168</v>
      </c>
      <c r="N50" s="5">
        <f t="shared" si="12"/>
        <v>0</v>
      </c>
      <c r="O50" s="11">
        <f t="shared" si="16"/>
        <v>191.6417910447761</v>
      </c>
      <c r="P50" s="5">
        <f t="shared" si="13"/>
        <v>89.5522388059701</v>
      </c>
      <c r="Q50" s="9">
        <f t="shared" si="14"/>
        <v>0</v>
      </c>
      <c r="R50" s="9">
        <f t="shared" si="15"/>
        <v>0</v>
      </c>
    </row>
    <row r="51" spans="1:18" ht="12.75">
      <c r="A51" s="14">
        <v>32794</v>
      </c>
      <c r="B51" s="21"/>
      <c r="C51" s="21"/>
      <c r="D51" s="22">
        <v>2</v>
      </c>
      <c r="E51" s="21"/>
      <c r="F51" s="21"/>
      <c r="G51" s="21"/>
      <c r="H51" s="21"/>
      <c r="I51" s="21"/>
      <c r="J51" s="9">
        <f t="shared" si="10"/>
        <v>2</v>
      </c>
      <c r="K51" s="9">
        <f t="shared" si="11"/>
        <v>0</v>
      </c>
      <c r="L51" s="9">
        <f t="shared" si="17"/>
        <v>194</v>
      </c>
      <c r="M51" s="9">
        <f t="shared" si="17"/>
        <v>168</v>
      </c>
      <c r="N51" s="5">
        <f t="shared" si="12"/>
        <v>1.064676616915423</v>
      </c>
      <c r="O51" s="11">
        <f t="shared" si="16"/>
        <v>192.70646766169153</v>
      </c>
      <c r="P51" s="5">
        <f t="shared" si="13"/>
        <v>90.04975124378106</v>
      </c>
      <c r="Q51" s="9">
        <f t="shared" si="14"/>
        <v>0</v>
      </c>
      <c r="R51" s="9">
        <f t="shared" si="15"/>
        <v>2</v>
      </c>
    </row>
    <row r="52" spans="1:18" ht="12.75">
      <c r="A52" s="14">
        <v>32795</v>
      </c>
      <c r="B52" s="21"/>
      <c r="C52" s="21"/>
      <c r="D52" s="21"/>
      <c r="E52" s="21"/>
      <c r="F52" s="21"/>
      <c r="G52" s="21"/>
      <c r="H52" s="21"/>
      <c r="I52" s="22">
        <v>1</v>
      </c>
      <c r="J52" s="9">
        <f t="shared" si="10"/>
        <v>0</v>
      </c>
      <c r="K52" s="9">
        <f t="shared" si="11"/>
        <v>1</v>
      </c>
      <c r="L52" s="9">
        <f t="shared" si="17"/>
        <v>194</v>
      </c>
      <c r="M52" s="9">
        <f t="shared" si="17"/>
        <v>169</v>
      </c>
      <c r="N52" s="5">
        <f t="shared" si="12"/>
        <v>0.5323383084577115</v>
      </c>
      <c r="O52" s="11">
        <f t="shared" si="16"/>
        <v>193.23880597014926</v>
      </c>
      <c r="P52" s="5">
        <f t="shared" si="13"/>
        <v>90.29850746268653</v>
      </c>
      <c r="Q52" s="9">
        <f t="shared" si="14"/>
        <v>0</v>
      </c>
      <c r="R52" s="9">
        <f t="shared" si="15"/>
        <v>1</v>
      </c>
    </row>
    <row r="53" spans="1:19" ht="12.75">
      <c r="A53" s="14">
        <v>32796</v>
      </c>
      <c r="B53" s="21"/>
      <c r="C53" s="21"/>
      <c r="D53" s="21"/>
      <c r="E53" s="22">
        <v>2</v>
      </c>
      <c r="F53" s="21"/>
      <c r="G53" s="21"/>
      <c r="H53" s="21"/>
      <c r="I53" s="21"/>
      <c r="J53" s="9">
        <f t="shared" si="10"/>
        <v>2</v>
      </c>
      <c r="K53" s="9">
        <f t="shared" si="11"/>
        <v>0</v>
      </c>
      <c r="L53" s="9">
        <f t="shared" si="17"/>
        <v>196</v>
      </c>
      <c r="M53" s="9">
        <f t="shared" si="17"/>
        <v>169</v>
      </c>
      <c r="N53" s="5">
        <f t="shared" si="12"/>
        <v>1.064676616915423</v>
      </c>
      <c r="O53" s="11">
        <f t="shared" si="16"/>
        <v>194.30348258706468</v>
      </c>
      <c r="P53" s="5">
        <f t="shared" si="13"/>
        <v>90.79601990049748</v>
      </c>
      <c r="Q53" s="9">
        <f t="shared" si="14"/>
        <v>0</v>
      </c>
      <c r="R53" s="9">
        <f t="shared" si="15"/>
        <v>2</v>
      </c>
      <c r="S53" s="8" t="s">
        <v>62</v>
      </c>
    </row>
    <row r="54" spans="1:18" ht="12.75">
      <c r="A54" s="14">
        <v>32797</v>
      </c>
      <c r="B54" s="22">
        <v>1</v>
      </c>
      <c r="C54" s="22">
        <v>1</v>
      </c>
      <c r="D54" s="22">
        <v>1</v>
      </c>
      <c r="E54" s="21"/>
      <c r="F54" s="21"/>
      <c r="G54" s="21"/>
      <c r="H54" s="22">
        <v>4</v>
      </c>
      <c r="I54" s="22">
        <v>1</v>
      </c>
      <c r="J54" s="9">
        <f t="shared" si="10"/>
        <v>-1</v>
      </c>
      <c r="K54" s="9">
        <f t="shared" si="11"/>
        <v>5</v>
      </c>
      <c r="L54" s="9">
        <f t="shared" si="17"/>
        <v>195</v>
      </c>
      <c r="M54" s="9">
        <f t="shared" si="17"/>
        <v>174</v>
      </c>
      <c r="N54" s="5">
        <f t="shared" si="12"/>
        <v>2.129353233830846</v>
      </c>
      <c r="O54" s="11">
        <f t="shared" si="16"/>
        <v>196.43283582089552</v>
      </c>
      <c r="P54" s="5">
        <f t="shared" si="13"/>
        <v>91.79104477611936</v>
      </c>
      <c r="Q54" s="9">
        <f t="shared" si="14"/>
        <v>2</v>
      </c>
      <c r="R54" s="9">
        <f t="shared" si="15"/>
        <v>6</v>
      </c>
    </row>
    <row r="55" spans="1:18" ht="12.75">
      <c r="A55" s="14">
        <v>32798</v>
      </c>
      <c r="B55" s="21"/>
      <c r="C55" s="21"/>
      <c r="D55" s="22">
        <v>2</v>
      </c>
      <c r="E55" s="21"/>
      <c r="F55" s="21"/>
      <c r="G55" s="21"/>
      <c r="H55" s="21"/>
      <c r="I55" s="21"/>
      <c r="J55" s="9">
        <f t="shared" si="10"/>
        <v>2</v>
      </c>
      <c r="K55" s="9">
        <f t="shared" si="11"/>
        <v>0</v>
      </c>
      <c r="L55" s="9">
        <f t="shared" si="17"/>
        <v>197</v>
      </c>
      <c r="M55" s="9">
        <f t="shared" si="17"/>
        <v>174</v>
      </c>
      <c r="N55" s="5">
        <f t="shared" si="12"/>
        <v>1.064676616915423</v>
      </c>
      <c r="O55" s="11">
        <f t="shared" si="16"/>
        <v>197.49751243781094</v>
      </c>
      <c r="P55" s="5">
        <f t="shared" si="13"/>
        <v>92.28855721393032</v>
      </c>
      <c r="Q55" s="9">
        <f t="shared" si="14"/>
        <v>0</v>
      </c>
      <c r="R55" s="9">
        <f t="shared" si="15"/>
        <v>2</v>
      </c>
    </row>
    <row r="56" spans="1:18" ht="12.75">
      <c r="A56" s="14">
        <v>32799</v>
      </c>
      <c r="B56" s="21"/>
      <c r="C56" s="21"/>
      <c r="D56" s="22">
        <v>2</v>
      </c>
      <c r="E56" s="21"/>
      <c r="F56" s="21"/>
      <c r="G56" s="21"/>
      <c r="H56" s="22">
        <v>1</v>
      </c>
      <c r="I56" s="21"/>
      <c r="J56" s="9">
        <f t="shared" si="10"/>
        <v>2</v>
      </c>
      <c r="K56" s="9">
        <f t="shared" si="11"/>
        <v>1</v>
      </c>
      <c r="L56" s="9">
        <f t="shared" si="17"/>
        <v>199</v>
      </c>
      <c r="M56" s="9">
        <f t="shared" si="17"/>
        <v>175</v>
      </c>
      <c r="N56" s="5">
        <f t="shared" si="12"/>
        <v>1.5970149253731343</v>
      </c>
      <c r="O56" s="11">
        <f t="shared" si="16"/>
        <v>199.09452736318408</v>
      </c>
      <c r="P56" s="5">
        <f t="shared" si="13"/>
        <v>93.03482587064674</v>
      </c>
      <c r="Q56" s="9">
        <f t="shared" si="14"/>
        <v>0</v>
      </c>
      <c r="R56" s="9">
        <f t="shared" si="15"/>
        <v>3</v>
      </c>
    </row>
    <row r="57" spans="1:18" ht="12.75">
      <c r="A57" s="14">
        <v>32800</v>
      </c>
      <c r="B57" s="21"/>
      <c r="C57" s="21"/>
      <c r="D57" s="21"/>
      <c r="E57" s="22">
        <v>1</v>
      </c>
      <c r="F57" s="21"/>
      <c r="G57" s="21"/>
      <c r="H57" s="21"/>
      <c r="I57" s="22">
        <v>1</v>
      </c>
      <c r="J57" s="9">
        <f t="shared" si="10"/>
        <v>1</v>
      </c>
      <c r="K57" s="9">
        <f t="shared" si="11"/>
        <v>1</v>
      </c>
      <c r="L57" s="9">
        <f t="shared" si="17"/>
        <v>200</v>
      </c>
      <c r="M57" s="9">
        <f t="shared" si="17"/>
        <v>176</v>
      </c>
      <c r="N57" s="5">
        <f t="shared" si="12"/>
        <v>1.064676616915423</v>
      </c>
      <c r="O57" s="11">
        <f t="shared" si="16"/>
        <v>200.1592039800995</v>
      </c>
      <c r="P57" s="5">
        <f t="shared" si="13"/>
        <v>93.53233830845768</v>
      </c>
      <c r="Q57" s="9">
        <f t="shared" si="14"/>
        <v>0</v>
      </c>
      <c r="R57" s="9">
        <f t="shared" si="15"/>
        <v>2</v>
      </c>
    </row>
    <row r="58" spans="1:18" ht="12.75">
      <c r="A58" s="14">
        <v>32801</v>
      </c>
      <c r="B58" s="21"/>
      <c r="C58" s="21"/>
      <c r="D58" s="22">
        <v>2</v>
      </c>
      <c r="E58" s="22">
        <v>1</v>
      </c>
      <c r="F58" s="21"/>
      <c r="G58" s="21"/>
      <c r="H58" s="21"/>
      <c r="I58" s="21"/>
      <c r="J58" s="9">
        <f t="shared" si="10"/>
        <v>3</v>
      </c>
      <c r="K58" s="9">
        <f t="shared" si="11"/>
        <v>0</v>
      </c>
      <c r="L58" s="9">
        <f t="shared" si="17"/>
        <v>203</v>
      </c>
      <c r="M58" s="9">
        <f t="shared" si="17"/>
        <v>176</v>
      </c>
      <c r="N58" s="5">
        <f t="shared" si="12"/>
        <v>1.5970149253731343</v>
      </c>
      <c r="O58" s="11">
        <f t="shared" si="16"/>
        <v>201.75621890547265</v>
      </c>
      <c r="P58" s="5">
        <f t="shared" si="13"/>
        <v>94.27860696517409</v>
      </c>
      <c r="Q58" s="9">
        <f t="shared" si="14"/>
        <v>0</v>
      </c>
      <c r="R58" s="9">
        <f t="shared" si="15"/>
        <v>3</v>
      </c>
    </row>
    <row r="59" spans="1:18" ht="12.75">
      <c r="A59" s="14">
        <v>32802</v>
      </c>
      <c r="B59" s="21"/>
      <c r="C59" s="21"/>
      <c r="D59" s="21"/>
      <c r="E59" s="21"/>
      <c r="F59" s="21"/>
      <c r="G59" s="21"/>
      <c r="H59" s="21"/>
      <c r="I59" s="21"/>
      <c r="J59" s="9">
        <f t="shared" si="10"/>
        <v>0</v>
      </c>
      <c r="K59" s="9">
        <f t="shared" si="11"/>
        <v>0</v>
      </c>
      <c r="L59" s="9">
        <f t="shared" si="17"/>
        <v>203</v>
      </c>
      <c r="M59" s="9">
        <f t="shared" si="17"/>
        <v>176</v>
      </c>
      <c r="N59" s="5">
        <f t="shared" si="12"/>
        <v>0</v>
      </c>
      <c r="O59" s="11">
        <f t="shared" si="16"/>
        <v>201.75621890547265</v>
      </c>
      <c r="P59" s="5">
        <f t="shared" si="13"/>
        <v>94.27860696517409</v>
      </c>
      <c r="Q59" s="9">
        <f t="shared" si="14"/>
        <v>0</v>
      </c>
      <c r="R59" s="9">
        <f t="shared" si="15"/>
        <v>0</v>
      </c>
    </row>
    <row r="60" spans="1:18" ht="12.75">
      <c r="A60" s="14">
        <v>32803</v>
      </c>
      <c r="B60" s="21"/>
      <c r="C60" s="21"/>
      <c r="D60" s="21"/>
      <c r="E60" s="21"/>
      <c r="F60" s="21"/>
      <c r="G60" s="21"/>
      <c r="H60" s="21"/>
      <c r="I60" s="21"/>
      <c r="J60" s="9">
        <f t="shared" si="10"/>
        <v>0</v>
      </c>
      <c r="K60" s="9">
        <f t="shared" si="11"/>
        <v>0</v>
      </c>
      <c r="L60" s="9">
        <f t="shared" si="17"/>
        <v>203</v>
      </c>
      <c r="M60" s="9">
        <f t="shared" si="17"/>
        <v>176</v>
      </c>
      <c r="N60" s="5">
        <f t="shared" si="12"/>
        <v>0</v>
      </c>
      <c r="O60" s="11">
        <f t="shared" si="16"/>
        <v>201.75621890547265</v>
      </c>
      <c r="P60" s="5">
        <f t="shared" si="13"/>
        <v>94.27860696517409</v>
      </c>
      <c r="Q60" s="9">
        <f t="shared" si="14"/>
        <v>0</v>
      </c>
      <c r="R60" s="9">
        <f t="shared" si="15"/>
        <v>0</v>
      </c>
    </row>
    <row r="61" spans="1:18" ht="12.75">
      <c r="A61" s="14">
        <v>32804</v>
      </c>
      <c r="B61" s="21"/>
      <c r="C61" s="21"/>
      <c r="D61" s="21"/>
      <c r="E61" s="22">
        <v>1</v>
      </c>
      <c r="F61" s="21"/>
      <c r="G61" s="22">
        <v>1</v>
      </c>
      <c r="H61" s="21"/>
      <c r="I61" s="21"/>
      <c r="J61" s="9">
        <f t="shared" si="10"/>
        <v>1</v>
      </c>
      <c r="K61" s="9">
        <f t="shared" si="11"/>
        <v>-1</v>
      </c>
      <c r="L61" s="9">
        <f t="shared" si="17"/>
        <v>204</v>
      </c>
      <c r="M61" s="9">
        <f t="shared" si="17"/>
        <v>175</v>
      </c>
      <c r="N61" s="5">
        <f t="shared" si="12"/>
        <v>0</v>
      </c>
      <c r="O61" s="11">
        <f t="shared" si="16"/>
        <v>201.75621890547265</v>
      </c>
      <c r="P61" s="5">
        <f t="shared" si="13"/>
        <v>94.27860696517409</v>
      </c>
      <c r="Q61" s="9">
        <f t="shared" si="14"/>
        <v>1</v>
      </c>
      <c r="R61" s="9">
        <f t="shared" si="15"/>
        <v>1</v>
      </c>
    </row>
    <row r="62" spans="1:18" ht="12.75">
      <c r="A62" s="14">
        <v>32805</v>
      </c>
      <c r="B62" s="21"/>
      <c r="C62" s="21"/>
      <c r="D62" s="21"/>
      <c r="E62" s="22">
        <v>1</v>
      </c>
      <c r="F62" s="21"/>
      <c r="G62" s="21"/>
      <c r="H62" s="21"/>
      <c r="I62" s="21"/>
      <c r="J62" s="9">
        <f t="shared" si="10"/>
        <v>1</v>
      </c>
      <c r="K62" s="9">
        <f t="shared" si="11"/>
        <v>0</v>
      </c>
      <c r="L62" s="9">
        <f t="shared" si="17"/>
        <v>205</v>
      </c>
      <c r="M62" s="9">
        <f t="shared" si="17"/>
        <v>175</v>
      </c>
      <c r="N62" s="5">
        <f t="shared" si="12"/>
        <v>0.5323383084577115</v>
      </c>
      <c r="O62" s="11">
        <f t="shared" si="16"/>
        <v>202.28855721393037</v>
      </c>
      <c r="P62" s="5">
        <f t="shared" si="13"/>
        <v>94.52736318407958</v>
      </c>
      <c r="Q62" s="9">
        <f t="shared" si="14"/>
        <v>0</v>
      </c>
      <c r="R62" s="9">
        <f t="shared" si="15"/>
        <v>1</v>
      </c>
    </row>
    <row r="63" spans="1:18" ht="12.75">
      <c r="A63" s="14">
        <v>32806</v>
      </c>
      <c r="B63" s="22">
        <v>1</v>
      </c>
      <c r="C63" s="21"/>
      <c r="D63" s="21"/>
      <c r="E63" s="21"/>
      <c r="F63" s="21"/>
      <c r="G63" s="21"/>
      <c r="H63" s="21"/>
      <c r="I63" s="21"/>
      <c r="J63" s="9">
        <f t="shared" si="10"/>
        <v>-1</v>
      </c>
      <c r="K63" s="9">
        <f t="shared" si="11"/>
        <v>0</v>
      </c>
      <c r="L63" s="9">
        <f t="shared" si="17"/>
        <v>204</v>
      </c>
      <c r="M63" s="9">
        <f t="shared" si="17"/>
        <v>175</v>
      </c>
      <c r="N63" s="5">
        <f t="shared" si="12"/>
        <v>-0.5323383084577115</v>
      </c>
      <c r="O63" s="11">
        <f t="shared" si="16"/>
        <v>201.75621890547265</v>
      </c>
      <c r="P63" s="5">
        <f t="shared" si="13"/>
        <v>94.27860696517409</v>
      </c>
      <c r="Q63" s="9">
        <f t="shared" si="14"/>
        <v>1</v>
      </c>
      <c r="R63" s="9">
        <f t="shared" si="15"/>
        <v>0</v>
      </c>
    </row>
    <row r="64" spans="1:18" ht="12.75">
      <c r="A64" s="14">
        <v>32807</v>
      </c>
      <c r="B64" s="21"/>
      <c r="C64" s="21"/>
      <c r="D64" s="21"/>
      <c r="E64" s="21"/>
      <c r="F64" s="21"/>
      <c r="G64" s="21"/>
      <c r="H64" s="22">
        <v>1</v>
      </c>
      <c r="I64" s="21"/>
      <c r="J64" s="9">
        <f t="shared" si="10"/>
        <v>0</v>
      </c>
      <c r="K64" s="9">
        <f t="shared" si="11"/>
        <v>1</v>
      </c>
      <c r="L64" s="9">
        <f t="shared" si="17"/>
        <v>204</v>
      </c>
      <c r="M64" s="9">
        <f t="shared" si="17"/>
        <v>176</v>
      </c>
      <c r="N64" s="5">
        <f t="shared" si="12"/>
        <v>0.5323383084577115</v>
      </c>
      <c r="O64" s="11">
        <f t="shared" si="16"/>
        <v>202.28855721393037</v>
      </c>
      <c r="P64" s="5">
        <f t="shared" si="13"/>
        <v>94.52736318407958</v>
      </c>
      <c r="Q64" s="9">
        <f t="shared" si="14"/>
        <v>0</v>
      </c>
      <c r="R64" s="9">
        <f t="shared" si="15"/>
        <v>1</v>
      </c>
    </row>
    <row r="65" spans="1:18" ht="12.75">
      <c r="A65" s="14">
        <v>32808</v>
      </c>
      <c r="B65" s="21"/>
      <c r="C65" s="21"/>
      <c r="D65" s="21"/>
      <c r="E65" s="21"/>
      <c r="F65" s="21"/>
      <c r="G65" s="21"/>
      <c r="H65" s="21"/>
      <c r="I65" s="21"/>
      <c r="J65" s="9">
        <f t="shared" si="10"/>
        <v>0</v>
      </c>
      <c r="K65" s="9">
        <f t="shared" si="11"/>
        <v>0</v>
      </c>
      <c r="L65" s="9">
        <f aca="true" t="shared" si="18" ref="L65:M84">L64+J65</f>
        <v>204</v>
      </c>
      <c r="M65" s="9">
        <f t="shared" si="18"/>
        <v>176</v>
      </c>
      <c r="N65" s="5">
        <f t="shared" si="12"/>
        <v>0</v>
      </c>
      <c r="O65" s="11">
        <f t="shared" si="16"/>
        <v>202.28855721393037</v>
      </c>
      <c r="P65" s="5">
        <f t="shared" si="13"/>
        <v>94.52736318407958</v>
      </c>
      <c r="Q65" s="9">
        <f t="shared" si="14"/>
        <v>0</v>
      </c>
      <c r="R65" s="9">
        <f t="shared" si="15"/>
        <v>0</v>
      </c>
    </row>
    <row r="66" spans="1:18" ht="12.75">
      <c r="A66" s="14">
        <v>32809</v>
      </c>
      <c r="B66" s="21"/>
      <c r="C66" s="21"/>
      <c r="D66" s="21"/>
      <c r="E66" s="21"/>
      <c r="F66" s="21"/>
      <c r="G66" s="21"/>
      <c r="H66" s="21"/>
      <c r="I66" s="21"/>
      <c r="J66" s="9">
        <f t="shared" si="10"/>
        <v>0</v>
      </c>
      <c r="K66" s="9">
        <f t="shared" si="11"/>
        <v>0</v>
      </c>
      <c r="L66" s="9">
        <f t="shared" si="18"/>
        <v>204</v>
      </c>
      <c r="M66" s="9">
        <f t="shared" si="18"/>
        <v>176</v>
      </c>
      <c r="N66" s="5">
        <f t="shared" si="12"/>
        <v>0</v>
      </c>
      <c r="O66" s="11">
        <f t="shared" si="16"/>
        <v>202.28855721393037</v>
      </c>
      <c r="P66" s="5">
        <f t="shared" si="13"/>
        <v>94.52736318407958</v>
      </c>
      <c r="Q66" s="9">
        <f t="shared" si="14"/>
        <v>0</v>
      </c>
      <c r="R66" s="9">
        <f t="shared" si="15"/>
        <v>0</v>
      </c>
    </row>
    <row r="67" spans="1:19" ht="12.75">
      <c r="A67" s="14">
        <v>32810</v>
      </c>
      <c r="B67" s="21"/>
      <c r="C67" s="21"/>
      <c r="D67" s="21"/>
      <c r="E67" s="21"/>
      <c r="F67" s="21"/>
      <c r="G67" s="21"/>
      <c r="H67" s="21"/>
      <c r="I67" s="21"/>
      <c r="J67" s="9">
        <f t="shared" si="10"/>
        <v>0</v>
      </c>
      <c r="K67" s="9">
        <f t="shared" si="11"/>
        <v>0</v>
      </c>
      <c r="L67" s="9">
        <f t="shared" si="18"/>
        <v>204</v>
      </c>
      <c r="M67" s="9">
        <f t="shared" si="18"/>
        <v>176</v>
      </c>
      <c r="N67" s="5">
        <f t="shared" si="12"/>
        <v>0</v>
      </c>
      <c r="O67" s="11">
        <f t="shared" si="16"/>
        <v>202.28855721393037</v>
      </c>
      <c r="P67" s="5">
        <f t="shared" si="13"/>
        <v>94.52736318407958</v>
      </c>
      <c r="Q67" s="9">
        <f t="shared" si="14"/>
        <v>0</v>
      </c>
      <c r="R67" s="9">
        <f t="shared" si="15"/>
        <v>0</v>
      </c>
      <c r="S67" s="8" t="s">
        <v>63</v>
      </c>
    </row>
    <row r="68" spans="1:18" ht="12.75">
      <c r="A68" s="14">
        <v>32811</v>
      </c>
      <c r="B68" s="21"/>
      <c r="C68" s="21"/>
      <c r="D68" s="21"/>
      <c r="E68" s="21"/>
      <c r="F68" s="21"/>
      <c r="G68" s="21"/>
      <c r="H68" s="21"/>
      <c r="I68" s="21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204</v>
      </c>
      <c r="M68" s="9">
        <f t="shared" si="18"/>
        <v>176</v>
      </c>
      <c r="N68" s="5">
        <f aca="true" t="shared" si="21" ref="N68:N101">(+J68+K68)*($J$103/($J$103+$K$103))</f>
        <v>0</v>
      </c>
      <c r="O68" s="11">
        <f t="shared" si="16"/>
        <v>202.28855721393037</v>
      </c>
      <c r="P68" s="5">
        <f aca="true" t="shared" si="22" ref="P68:P101">O68*100/$N$103</f>
        <v>94.52736318407958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4">
        <v>32812</v>
      </c>
      <c r="B69" s="21"/>
      <c r="C69" s="21"/>
      <c r="D69" s="21"/>
      <c r="E69" s="21"/>
      <c r="F69" s="21"/>
      <c r="G69" s="21"/>
      <c r="H69" s="21"/>
      <c r="I69" s="21"/>
      <c r="J69" s="9">
        <f t="shared" si="19"/>
        <v>0</v>
      </c>
      <c r="K69" s="9">
        <f t="shared" si="20"/>
        <v>0</v>
      </c>
      <c r="L69" s="9">
        <f t="shared" si="18"/>
        <v>204</v>
      </c>
      <c r="M69" s="9">
        <f t="shared" si="18"/>
        <v>176</v>
      </c>
      <c r="N69" s="5">
        <f t="shared" si="21"/>
        <v>0</v>
      </c>
      <c r="O69" s="11">
        <f aca="true" t="shared" si="25" ref="O69:O101">O68+N69</f>
        <v>202.28855721393037</v>
      </c>
      <c r="P69" s="5">
        <f t="shared" si="22"/>
        <v>94.52736318407958</v>
      </c>
      <c r="Q69" s="9">
        <f t="shared" si="23"/>
        <v>0</v>
      </c>
      <c r="R69" s="9">
        <f t="shared" si="24"/>
        <v>0</v>
      </c>
    </row>
    <row r="70" spans="1:18" ht="12.75">
      <c r="A70" s="14">
        <v>32813</v>
      </c>
      <c r="B70" s="21"/>
      <c r="C70" s="21"/>
      <c r="D70" s="22">
        <v>2</v>
      </c>
      <c r="E70" s="21"/>
      <c r="F70" s="21"/>
      <c r="G70" s="21"/>
      <c r="H70" s="21"/>
      <c r="I70" s="21"/>
      <c r="J70" s="9">
        <f t="shared" si="19"/>
        <v>2</v>
      </c>
      <c r="K70" s="9">
        <f t="shared" si="20"/>
        <v>0</v>
      </c>
      <c r="L70" s="9">
        <f t="shared" si="18"/>
        <v>206</v>
      </c>
      <c r="M70" s="9">
        <f t="shared" si="18"/>
        <v>176</v>
      </c>
      <c r="N70" s="5">
        <f t="shared" si="21"/>
        <v>1.064676616915423</v>
      </c>
      <c r="O70" s="11">
        <f t="shared" si="25"/>
        <v>203.3532338308458</v>
      </c>
      <c r="P70" s="5">
        <f t="shared" si="22"/>
        <v>95.02487562189052</v>
      </c>
      <c r="Q70" s="9">
        <f t="shared" si="23"/>
        <v>0</v>
      </c>
      <c r="R70" s="9">
        <f t="shared" si="24"/>
        <v>2</v>
      </c>
    </row>
    <row r="71" spans="1:18" ht="12.75">
      <c r="A71" s="14">
        <v>32814</v>
      </c>
      <c r="B71" s="21"/>
      <c r="C71" s="21"/>
      <c r="D71" s="21"/>
      <c r="E71" s="21"/>
      <c r="F71" s="21"/>
      <c r="G71" s="21"/>
      <c r="H71" s="21"/>
      <c r="I71" s="21"/>
      <c r="J71" s="9">
        <f t="shared" si="19"/>
        <v>0</v>
      </c>
      <c r="K71" s="9">
        <f t="shared" si="20"/>
        <v>0</v>
      </c>
      <c r="L71" s="9">
        <f t="shared" si="18"/>
        <v>206</v>
      </c>
      <c r="M71" s="9">
        <f t="shared" si="18"/>
        <v>176</v>
      </c>
      <c r="N71" s="5">
        <f t="shared" si="21"/>
        <v>0</v>
      </c>
      <c r="O71" s="11">
        <f t="shared" si="25"/>
        <v>203.3532338308458</v>
      </c>
      <c r="P71" s="5">
        <f t="shared" si="22"/>
        <v>95.02487562189052</v>
      </c>
      <c r="Q71" s="9">
        <f t="shared" si="23"/>
        <v>0</v>
      </c>
      <c r="R71" s="9">
        <f t="shared" si="24"/>
        <v>0</v>
      </c>
    </row>
    <row r="72" spans="1:18" ht="12.75">
      <c r="A72" s="14">
        <v>32815</v>
      </c>
      <c r="B72" s="21"/>
      <c r="C72" s="21"/>
      <c r="D72" s="21"/>
      <c r="E72" s="22">
        <v>1</v>
      </c>
      <c r="F72" s="21"/>
      <c r="G72" s="21"/>
      <c r="H72" s="21"/>
      <c r="I72" s="21"/>
      <c r="J72" s="9">
        <f t="shared" si="19"/>
        <v>1</v>
      </c>
      <c r="K72" s="9">
        <f t="shared" si="20"/>
        <v>0</v>
      </c>
      <c r="L72" s="9">
        <f t="shared" si="18"/>
        <v>207</v>
      </c>
      <c r="M72" s="9">
        <f t="shared" si="18"/>
        <v>176</v>
      </c>
      <c r="N72" s="5">
        <f t="shared" si="21"/>
        <v>0.5323383084577115</v>
      </c>
      <c r="O72" s="11">
        <f t="shared" si="25"/>
        <v>203.88557213930352</v>
      </c>
      <c r="P72" s="5">
        <f t="shared" si="22"/>
        <v>95.273631840796</v>
      </c>
      <c r="Q72" s="9">
        <f t="shared" si="23"/>
        <v>0</v>
      </c>
      <c r="R72" s="9">
        <f t="shared" si="24"/>
        <v>1</v>
      </c>
    </row>
    <row r="73" spans="1:18" ht="12.75">
      <c r="A73" s="14">
        <v>32816</v>
      </c>
      <c r="B73" s="21"/>
      <c r="C73" s="21"/>
      <c r="D73" s="21"/>
      <c r="E73" s="21"/>
      <c r="F73" s="21"/>
      <c r="G73" s="21"/>
      <c r="H73" s="22">
        <v>1</v>
      </c>
      <c r="I73" s="21"/>
      <c r="J73" s="9">
        <f t="shared" si="19"/>
        <v>0</v>
      </c>
      <c r="K73" s="9">
        <f t="shared" si="20"/>
        <v>1</v>
      </c>
      <c r="L73" s="9">
        <f t="shared" si="18"/>
        <v>207</v>
      </c>
      <c r="M73" s="9">
        <f t="shared" si="18"/>
        <v>177</v>
      </c>
      <c r="N73" s="5">
        <f t="shared" si="21"/>
        <v>0.5323383084577115</v>
      </c>
      <c r="O73" s="11">
        <f t="shared" si="25"/>
        <v>204.41791044776124</v>
      </c>
      <c r="P73" s="5">
        <f t="shared" si="22"/>
        <v>95.52238805970147</v>
      </c>
      <c r="Q73" s="9">
        <f t="shared" si="23"/>
        <v>0</v>
      </c>
      <c r="R73" s="9">
        <f t="shared" si="24"/>
        <v>1</v>
      </c>
    </row>
    <row r="74" spans="1:18" ht="12.75">
      <c r="A74" s="14">
        <v>32817</v>
      </c>
      <c r="B74" s="21"/>
      <c r="C74" s="21"/>
      <c r="D74" s="21"/>
      <c r="E74" s="22">
        <v>1</v>
      </c>
      <c r="F74" s="21"/>
      <c r="G74" s="21"/>
      <c r="H74" s="22">
        <v>2</v>
      </c>
      <c r="I74" s="22">
        <v>1</v>
      </c>
      <c r="J74" s="9">
        <f t="shared" si="19"/>
        <v>1</v>
      </c>
      <c r="K74" s="9">
        <f t="shared" si="20"/>
        <v>3</v>
      </c>
      <c r="L74" s="9">
        <f t="shared" si="18"/>
        <v>208</v>
      </c>
      <c r="M74" s="9">
        <f t="shared" si="18"/>
        <v>180</v>
      </c>
      <c r="N74" s="5">
        <f t="shared" si="21"/>
        <v>2.129353233830846</v>
      </c>
      <c r="O74" s="11">
        <f t="shared" si="25"/>
        <v>206.54726368159209</v>
      </c>
      <c r="P74" s="5">
        <f t="shared" si="22"/>
        <v>96.51741293532336</v>
      </c>
      <c r="Q74" s="9">
        <f t="shared" si="23"/>
        <v>0</v>
      </c>
      <c r="R74" s="9">
        <f t="shared" si="24"/>
        <v>4</v>
      </c>
    </row>
    <row r="75" spans="1:18" ht="12.75">
      <c r="A75" s="14">
        <v>32818</v>
      </c>
      <c r="B75" s="21"/>
      <c r="C75" s="21"/>
      <c r="D75" s="22">
        <v>1</v>
      </c>
      <c r="E75" s="21"/>
      <c r="F75" s="21"/>
      <c r="G75" s="21"/>
      <c r="H75" s="21"/>
      <c r="I75" s="21"/>
      <c r="J75" s="9">
        <f t="shared" si="19"/>
        <v>1</v>
      </c>
      <c r="K75" s="9">
        <f t="shared" si="20"/>
        <v>0</v>
      </c>
      <c r="L75" s="9">
        <f t="shared" si="18"/>
        <v>209</v>
      </c>
      <c r="M75" s="9">
        <f t="shared" si="18"/>
        <v>180</v>
      </c>
      <c r="N75" s="5">
        <f t="shared" si="21"/>
        <v>0.5323383084577115</v>
      </c>
      <c r="O75" s="11">
        <f t="shared" si="25"/>
        <v>207.0796019900498</v>
      </c>
      <c r="P75" s="5">
        <f t="shared" si="22"/>
        <v>96.76616915422885</v>
      </c>
      <c r="Q75" s="9">
        <f t="shared" si="23"/>
        <v>0</v>
      </c>
      <c r="R75" s="9">
        <f t="shared" si="24"/>
        <v>1</v>
      </c>
    </row>
    <row r="76" spans="1:18" ht="12.75">
      <c r="A76" s="14">
        <v>32819</v>
      </c>
      <c r="B76" s="21"/>
      <c r="C76" s="21"/>
      <c r="D76" s="21"/>
      <c r="E76" s="21"/>
      <c r="F76" s="21"/>
      <c r="G76" s="21"/>
      <c r="H76" s="21"/>
      <c r="I76" s="21"/>
      <c r="J76" s="9">
        <f t="shared" si="19"/>
        <v>0</v>
      </c>
      <c r="K76" s="9">
        <f t="shared" si="20"/>
        <v>0</v>
      </c>
      <c r="L76" s="9">
        <f t="shared" si="18"/>
        <v>209</v>
      </c>
      <c r="M76" s="9">
        <f t="shared" si="18"/>
        <v>180</v>
      </c>
      <c r="N76" s="5">
        <f t="shared" si="21"/>
        <v>0</v>
      </c>
      <c r="O76" s="11">
        <f t="shared" si="25"/>
        <v>207.0796019900498</v>
      </c>
      <c r="P76" s="5">
        <f t="shared" si="22"/>
        <v>96.76616915422885</v>
      </c>
      <c r="Q76" s="9">
        <f t="shared" si="23"/>
        <v>0</v>
      </c>
      <c r="R76" s="9">
        <f t="shared" si="24"/>
        <v>0</v>
      </c>
    </row>
    <row r="77" spans="1:18" ht="12.75">
      <c r="A77" s="14">
        <v>32820</v>
      </c>
      <c r="B77" s="21"/>
      <c r="C77" s="21"/>
      <c r="D77" s="21"/>
      <c r="E77" s="21"/>
      <c r="F77" s="21"/>
      <c r="G77" s="21"/>
      <c r="H77" s="22">
        <v>1</v>
      </c>
      <c r="I77" s="21"/>
      <c r="J77" s="9">
        <f t="shared" si="19"/>
        <v>0</v>
      </c>
      <c r="K77" s="9">
        <f t="shared" si="20"/>
        <v>1</v>
      </c>
      <c r="L77" s="9">
        <f t="shared" si="18"/>
        <v>209</v>
      </c>
      <c r="M77" s="9">
        <f t="shared" si="18"/>
        <v>181</v>
      </c>
      <c r="N77" s="5">
        <f t="shared" si="21"/>
        <v>0.5323383084577115</v>
      </c>
      <c r="O77" s="11">
        <f t="shared" si="25"/>
        <v>207.61194029850753</v>
      </c>
      <c r="P77" s="5">
        <f t="shared" si="22"/>
        <v>97.01492537313433</v>
      </c>
      <c r="Q77" s="9">
        <f t="shared" si="23"/>
        <v>0</v>
      </c>
      <c r="R77" s="9">
        <f t="shared" si="24"/>
        <v>1</v>
      </c>
    </row>
    <row r="78" spans="1:18" ht="12.75">
      <c r="A78" s="14">
        <v>32821</v>
      </c>
      <c r="B78" s="21"/>
      <c r="C78" s="21"/>
      <c r="D78" s="22">
        <v>2</v>
      </c>
      <c r="E78" s="22">
        <v>1</v>
      </c>
      <c r="F78" s="21"/>
      <c r="G78" s="21"/>
      <c r="H78" s="22">
        <v>3</v>
      </c>
      <c r="I78" s="21"/>
      <c r="J78" s="9">
        <f t="shared" si="19"/>
        <v>3</v>
      </c>
      <c r="K78" s="9">
        <f t="shared" si="20"/>
        <v>3</v>
      </c>
      <c r="L78" s="9">
        <f t="shared" si="18"/>
        <v>212</v>
      </c>
      <c r="M78" s="9">
        <f t="shared" si="18"/>
        <v>184</v>
      </c>
      <c r="N78" s="5">
        <f t="shared" si="21"/>
        <v>3.1940298507462686</v>
      </c>
      <c r="O78" s="11">
        <f t="shared" si="25"/>
        <v>210.8059701492538</v>
      </c>
      <c r="P78" s="5">
        <f t="shared" si="22"/>
        <v>98.50746268656717</v>
      </c>
      <c r="Q78" s="9">
        <f t="shared" si="23"/>
        <v>0</v>
      </c>
      <c r="R78" s="9">
        <f t="shared" si="24"/>
        <v>6</v>
      </c>
    </row>
    <row r="79" spans="1:18" ht="12.75">
      <c r="A79" s="14">
        <v>32822</v>
      </c>
      <c r="B79" s="21"/>
      <c r="C79" s="21"/>
      <c r="D79" s="21"/>
      <c r="E79" s="22">
        <v>1</v>
      </c>
      <c r="F79" s="21"/>
      <c r="G79" s="21"/>
      <c r="H79" s="22">
        <v>1</v>
      </c>
      <c r="I79" s="22">
        <v>1</v>
      </c>
      <c r="J79" s="9">
        <f t="shared" si="19"/>
        <v>1</v>
      </c>
      <c r="K79" s="9">
        <f t="shared" si="20"/>
        <v>2</v>
      </c>
      <c r="L79" s="9">
        <f t="shared" si="18"/>
        <v>213</v>
      </c>
      <c r="M79" s="9">
        <f t="shared" si="18"/>
        <v>186</v>
      </c>
      <c r="N79" s="5">
        <f t="shared" si="21"/>
        <v>1.5970149253731343</v>
      </c>
      <c r="O79" s="11">
        <f t="shared" si="25"/>
        <v>212.40298507462694</v>
      </c>
      <c r="P79" s="5">
        <f t="shared" si="22"/>
        <v>99.25373134328358</v>
      </c>
      <c r="Q79" s="9">
        <f t="shared" si="23"/>
        <v>0</v>
      </c>
      <c r="R79" s="9">
        <f t="shared" si="24"/>
        <v>3</v>
      </c>
    </row>
    <row r="80" spans="1:18" ht="12.75">
      <c r="A80" s="14">
        <v>32823</v>
      </c>
      <c r="B80" s="21"/>
      <c r="C80" s="21"/>
      <c r="D80" s="21"/>
      <c r="E80" s="21"/>
      <c r="F80" s="21"/>
      <c r="G80" s="21"/>
      <c r="H80" s="21"/>
      <c r="I80" s="21"/>
      <c r="J80" s="9">
        <f t="shared" si="19"/>
        <v>0</v>
      </c>
      <c r="K80" s="9">
        <f t="shared" si="20"/>
        <v>0</v>
      </c>
      <c r="L80" s="9">
        <f t="shared" si="18"/>
        <v>213</v>
      </c>
      <c r="M80" s="9">
        <f t="shared" si="18"/>
        <v>186</v>
      </c>
      <c r="N80" s="5">
        <f t="shared" si="21"/>
        <v>0</v>
      </c>
      <c r="O80" s="11">
        <f t="shared" si="25"/>
        <v>212.40298507462694</v>
      </c>
      <c r="P80" s="5">
        <f t="shared" si="22"/>
        <v>99.25373134328358</v>
      </c>
      <c r="Q80" s="9">
        <f t="shared" si="23"/>
        <v>0</v>
      </c>
      <c r="R80" s="9">
        <f t="shared" si="24"/>
        <v>0</v>
      </c>
    </row>
    <row r="81" spans="1:19" ht="12.75">
      <c r="A81" s="14">
        <v>32824</v>
      </c>
      <c r="B81" s="21"/>
      <c r="C81" s="21"/>
      <c r="D81" s="21"/>
      <c r="E81" s="21"/>
      <c r="F81" s="21"/>
      <c r="G81" s="21"/>
      <c r="H81" s="21"/>
      <c r="I81" s="21"/>
      <c r="J81" s="9">
        <f t="shared" si="19"/>
        <v>0</v>
      </c>
      <c r="K81" s="9">
        <f t="shared" si="20"/>
        <v>0</v>
      </c>
      <c r="L81" s="9">
        <f t="shared" si="18"/>
        <v>213</v>
      </c>
      <c r="M81" s="9">
        <f t="shared" si="18"/>
        <v>186</v>
      </c>
      <c r="N81" s="5">
        <f t="shared" si="21"/>
        <v>0</v>
      </c>
      <c r="O81" s="11">
        <f t="shared" si="25"/>
        <v>212.40298507462694</v>
      </c>
      <c r="P81" s="5">
        <f t="shared" si="22"/>
        <v>99.25373134328358</v>
      </c>
      <c r="Q81" s="9">
        <f t="shared" si="23"/>
        <v>0</v>
      </c>
      <c r="R81" s="9">
        <f t="shared" si="24"/>
        <v>0</v>
      </c>
      <c r="S81" s="8" t="s">
        <v>64</v>
      </c>
    </row>
    <row r="82" spans="1:18" ht="12.75">
      <c r="A82" s="14">
        <v>32825</v>
      </c>
      <c r="B82" s="21"/>
      <c r="C82" s="21"/>
      <c r="D82" s="21"/>
      <c r="E82" s="21"/>
      <c r="F82" s="21"/>
      <c r="G82" s="21"/>
      <c r="H82" s="21"/>
      <c r="I82" s="21"/>
      <c r="J82" s="9">
        <f t="shared" si="19"/>
        <v>0</v>
      </c>
      <c r="K82" s="9">
        <f t="shared" si="20"/>
        <v>0</v>
      </c>
      <c r="L82" s="9">
        <f t="shared" si="18"/>
        <v>213</v>
      </c>
      <c r="M82" s="9">
        <f t="shared" si="18"/>
        <v>186</v>
      </c>
      <c r="N82" s="5">
        <f t="shared" si="21"/>
        <v>0</v>
      </c>
      <c r="O82" s="11">
        <f t="shared" si="25"/>
        <v>212.40298507462694</v>
      </c>
      <c r="P82" s="5">
        <f t="shared" si="22"/>
        <v>99.25373134328358</v>
      </c>
      <c r="Q82" s="9">
        <f t="shared" si="23"/>
        <v>0</v>
      </c>
      <c r="R82" s="9">
        <f t="shared" si="24"/>
        <v>0</v>
      </c>
    </row>
    <row r="83" spans="1:18" ht="12.75">
      <c r="A83" s="14">
        <v>32826</v>
      </c>
      <c r="B83" s="21"/>
      <c r="C83" s="21"/>
      <c r="D83" s="21"/>
      <c r="E83" s="22">
        <v>1</v>
      </c>
      <c r="F83" s="21"/>
      <c r="G83" s="21"/>
      <c r="H83" s="21"/>
      <c r="I83" s="21"/>
      <c r="J83" s="9">
        <f t="shared" si="19"/>
        <v>1</v>
      </c>
      <c r="K83" s="9">
        <f t="shared" si="20"/>
        <v>0</v>
      </c>
      <c r="L83" s="9">
        <f t="shared" si="18"/>
        <v>214</v>
      </c>
      <c r="M83" s="9">
        <f t="shared" si="18"/>
        <v>186</v>
      </c>
      <c r="N83" s="5">
        <f t="shared" si="21"/>
        <v>0.5323383084577115</v>
      </c>
      <c r="O83" s="11">
        <f t="shared" si="25"/>
        <v>212.93532338308466</v>
      </c>
      <c r="P83" s="5">
        <f t="shared" si="22"/>
        <v>99.50248756218905</v>
      </c>
      <c r="Q83" s="9">
        <f t="shared" si="23"/>
        <v>0</v>
      </c>
      <c r="R83" s="9">
        <f t="shared" si="24"/>
        <v>1</v>
      </c>
    </row>
    <row r="84" spans="1:18" ht="12.75">
      <c r="A84" s="14">
        <v>32827</v>
      </c>
      <c r="B84" s="21"/>
      <c r="C84" s="21"/>
      <c r="D84" s="21"/>
      <c r="E84" s="21"/>
      <c r="F84" s="21"/>
      <c r="G84" s="21"/>
      <c r="H84" s="21"/>
      <c r="I84" s="21"/>
      <c r="J84" s="9">
        <f t="shared" si="19"/>
        <v>0</v>
      </c>
      <c r="K84" s="9">
        <f t="shared" si="20"/>
        <v>0</v>
      </c>
      <c r="L84" s="9">
        <f t="shared" si="18"/>
        <v>214</v>
      </c>
      <c r="M84" s="9">
        <f t="shared" si="18"/>
        <v>186</v>
      </c>
      <c r="N84" s="5">
        <f t="shared" si="21"/>
        <v>0</v>
      </c>
      <c r="O84" s="11">
        <f t="shared" si="25"/>
        <v>212.93532338308466</v>
      </c>
      <c r="P84" s="5">
        <f t="shared" si="22"/>
        <v>99.50248756218905</v>
      </c>
      <c r="Q84" s="9">
        <f t="shared" si="23"/>
        <v>0</v>
      </c>
      <c r="R84" s="9">
        <f t="shared" si="24"/>
        <v>0</v>
      </c>
    </row>
    <row r="85" spans="1:18" ht="12.75">
      <c r="A85" s="14">
        <v>32828</v>
      </c>
      <c r="B85" s="21"/>
      <c r="C85" s="21"/>
      <c r="D85" s="21"/>
      <c r="E85" s="21"/>
      <c r="F85" s="21"/>
      <c r="G85" s="21"/>
      <c r="H85" s="21"/>
      <c r="I85" s="21"/>
      <c r="J85" s="9">
        <f t="shared" si="19"/>
        <v>0</v>
      </c>
      <c r="K85" s="9">
        <f t="shared" si="20"/>
        <v>0</v>
      </c>
      <c r="L85" s="9">
        <f aca="true" t="shared" si="26" ref="L85:M101">L84+J85</f>
        <v>214</v>
      </c>
      <c r="M85" s="9">
        <f t="shared" si="26"/>
        <v>186</v>
      </c>
      <c r="N85" s="5">
        <f t="shared" si="21"/>
        <v>0</v>
      </c>
      <c r="O85" s="11">
        <f t="shared" si="25"/>
        <v>212.93532338308466</v>
      </c>
      <c r="P85" s="5">
        <f t="shared" si="22"/>
        <v>99.50248756218905</v>
      </c>
      <c r="Q85" s="9">
        <f t="shared" si="23"/>
        <v>0</v>
      </c>
      <c r="R85" s="9">
        <f t="shared" si="24"/>
        <v>0</v>
      </c>
    </row>
    <row r="86" spans="1:18" ht="12.75">
      <c r="A86" s="14">
        <v>32829</v>
      </c>
      <c r="B86" s="21"/>
      <c r="C86" s="21"/>
      <c r="D86" s="21"/>
      <c r="E86" s="21"/>
      <c r="F86" s="21"/>
      <c r="G86" s="21"/>
      <c r="H86" s="21"/>
      <c r="I86" s="21"/>
      <c r="J86" s="9">
        <f t="shared" si="19"/>
        <v>0</v>
      </c>
      <c r="K86" s="9">
        <f t="shared" si="20"/>
        <v>0</v>
      </c>
      <c r="L86" s="9">
        <f t="shared" si="26"/>
        <v>214</v>
      </c>
      <c r="M86" s="9">
        <f t="shared" si="26"/>
        <v>186</v>
      </c>
      <c r="N86" s="5">
        <f t="shared" si="21"/>
        <v>0</v>
      </c>
      <c r="O86" s="11">
        <f t="shared" si="25"/>
        <v>212.93532338308466</v>
      </c>
      <c r="P86" s="5">
        <f t="shared" si="22"/>
        <v>99.50248756218905</v>
      </c>
      <c r="Q86" s="9">
        <f t="shared" si="23"/>
        <v>0</v>
      </c>
      <c r="R86" s="9">
        <f t="shared" si="24"/>
        <v>0</v>
      </c>
    </row>
    <row r="87" spans="1:18" ht="12.75">
      <c r="A87" s="14">
        <v>32830</v>
      </c>
      <c r="B87" s="21"/>
      <c r="C87" s="21"/>
      <c r="D87" s="21"/>
      <c r="E87" s="21"/>
      <c r="F87" s="21"/>
      <c r="G87" s="21"/>
      <c r="H87" s="21"/>
      <c r="I87" s="21"/>
      <c r="J87" s="9">
        <f t="shared" si="19"/>
        <v>0</v>
      </c>
      <c r="K87" s="9">
        <f t="shared" si="20"/>
        <v>0</v>
      </c>
      <c r="L87" s="9">
        <f t="shared" si="26"/>
        <v>214</v>
      </c>
      <c r="M87" s="9">
        <f t="shared" si="26"/>
        <v>186</v>
      </c>
      <c r="N87" s="5">
        <f t="shared" si="21"/>
        <v>0</v>
      </c>
      <c r="O87" s="11">
        <f t="shared" si="25"/>
        <v>212.93532338308466</v>
      </c>
      <c r="P87" s="5">
        <f t="shared" si="22"/>
        <v>99.50248756218905</v>
      </c>
      <c r="Q87" s="9">
        <f t="shared" si="23"/>
        <v>0</v>
      </c>
      <c r="R87" s="9">
        <f t="shared" si="24"/>
        <v>0</v>
      </c>
    </row>
    <row r="88" spans="1:18" ht="12.75">
      <c r="A88" s="14">
        <v>32831</v>
      </c>
      <c r="B88" s="21"/>
      <c r="C88" s="21"/>
      <c r="D88" s="21"/>
      <c r="E88" s="21"/>
      <c r="F88" s="21"/>
      <c r="G88" s="21"/>
      <c r="H88" s="21"/>
      <c r="I88" s="21"/>
      <c r="J88" s="9">
        <f t="shared" si="19"/>
        <v>0</v>
      </c>
      <c r="K88" s="9">
        <f t="shared" si="20"/>
        <v>0</v>
      </c>
      <c r="L88" s="9">
        <f t="shared" si="26"/>
        <v>214</v>
      </c>
      <c r="M88" s="9">
        <f t="shared" si="26"/>
        <v>186</v>
      </c>
      <c r="N88" s="5">
        <f t="shared" si="21"/>
        <v>0</v>
      </c>
      <c r="O88" s="11">
        <f t="shared" si="25"/>
        <v>212.93532338308466</v>
      </c>
      <c r="P88" s="5">
        <f t="shared" si="22"/>
        <v>99.50248756218905</v>
      </c>
      <c r="Q88" s="9">
        <f t="shared" si="23"/>
        <v>0</v>
      </c>
      <c r="R88" s="9">
        <f t="shared" si="24"/>
        <v>0</v>
      </c>
    </row>
    <row r="89" spans="1:18" ht="12.75">
      <c r="A89" s="14">
        <v>32832</v>
      </c>
      <c r="B89" s="21"/>
      <c r="C89" s="21"/>
      <c r="D89" s="21"/>
      <c r="E89" s="21"/>
      <c r="F89" s="21"/>
      <c r="G89" s="21"/>
      <c r="H89" s="21"/>
      <c r="I89" s="21"/>
      <c r="J89" s="9">
        <f t="shared" si="19"/>
        <v>0</v>
      </c>
      <c r="K89" s="9">
        <f t="shared" si="20"/>
        <v>0</v>
      </c>
      <c r="L89" s="9">
        <f t="shared" si="26"/>
        <v>214</v>
      </c>
      <c r="M89" s="9">
        <f t="shared" si="26"/>
        <v>186</v>
      </c>
      <c r="N89" s="5">
        <f t="shared" si="21"/>
        <v>0</v>
      </c>
      <c r="O89" s="11">
        <f t="shared" si="25"/>
        <v>212.93532338308466</v>
      </c>
      <c r="P89" s="5">
        <f t="shared" si="22"/>
        <v>99.50248756218905</v>
      </c>
      <c r="Q89" s="9">
        <f t="shared" si="23"/>
        <v>0</v>
      </c>
      <c r="R89" s="9">
        <f t="shared" si="24"/>
        <v>0</v>
      </c>
    </row>
    <row r="90" spans="1:18" ht="12.75">
      <c r="A90" s="14">
        <v>32833</v>
      </c>
      <c r="B90" s="21"/>
      <c r="C90" s="21"/>
      <c r="D90" s="21"/>
      <c r="E90" s="21"/>
      <c r="F90" s="21"/>
      <c r="G90" s="21"/>
      <c r="H90" s="21"/>
      <c r="I90" s="21"/>
      <c r="J90" s="9">
        <f t="shared" si="19"/>
        <v>0</v>
      </c>
      <c r="K90" s="9">
        <f t="shared" si="20"/>
        <v>0</v>
      </c>
      <c r="L90" s="9">
        <f t="shared" si="26"/>
        <v>214</v>
      </c>
      <c r="M90" s="9">
        <f t="shared" si="26"/>
        <v>186</v>
      </c>
      <c r="N90" s="5">
        <f t="shared" si="21"/>
        <v>0</v>
      </c>
      <c r="O90" s="11">
        <f t="shared" si="25"/>
        <v>212.93532338308466</v>
      </c>
      <c r="P90" s="5">
        <f t="shared" si="22"/>
        <v>99.50248756218905</v>
      </c>
      <c r="Q90" s="9">
        <f t="shared" si="23"/>
        <v>0</v>
      </c>
      <c r="R90" s="9">
        <f t="shared" si="24"/>
        <v>0</v>
      </c>
    </row>
    <row r="91" spans="1:18" ht="12.75">
      <c r="A91" s="14">
        <v>32834</v>
      </c>
      <c r="B91" s="21"/>
      <c r="C91" s="21"/>
      <c r="D91" s="21"/>
      <c r="E91" s="21"/>
      <c r="F91" s="21"/>
      <c r="G91" s="21"/>
      <c r="H91" s="21"/>
      <c r="I91" s="21"/>
      <c r="J91" s="9">
        <f t="shared" si="19"/>
        <v>0</v>
      </c>
      <c r="K91" s="9">
        <f t="shared" si="20"/>
        <v>0</v>
      </c>
      <c r="L91" s="9">
        <f t="shared" si="26"/>
        <v>214</v>
      </c>
      <c r="M91" s="9">
        <f t="shared" si="26"/>
        <v>186</v>
      </c>
      <c r="N91" s="5">
        <f t="shared" si="21"/>
        <v>0</v>
      </c>
      <c r="O91" s="11">
        <f t="shared" si="25"/>
        <v>212.93532338308466</v>
      </c>
      <c r="P91" s="5">
        <f t="shared" si="22"/>
        <v>99.50248756218905</v>
      </c>
      <c r="Q91" s="9">
        <f t="shared" si="23"/>
        <v>0</v>
      </c>
      <c r="R91" s="9">
        <f t="shared" si="24"/>
        <v>0</v>
      </c>
    </row>
    <row r="92" spans="1:18" ht="12.75">
      <c r="A92" s="14">
        <v>32835</v>
      </c>
      <c r="B92" s="21"/>
      <c r="C92" s="21"/>
      <c r="D92" s="21"/>
      <c r="E92" s="21"/>
      <c r="F92" s="21"/>
      <c r="G92" s="21"/>
      <c r="H92" s="21"/>
      <c r="I92" s="21"/>
      <c r="J92" s="9">
        <f t="shared" si="19"/>
        <v>0</v>
      </c>
      <c r="K92" s="9">
        <f t="shared" si="20"/>
        <v>0</v>
      </c>
      <c r="L92" s="9">
        <f t="shared" si="26"/>
        <v>214</v>
      </c>
      <c r="M92" s="9">
        <f t="shared" si="26"/>
        <v>186</v>
      </c>
      <c r="N92" s="5">
        <f t="shared" si="21"/>
        <v>0</v>
      </c>
      <c r="O92" s="11">
        <f t="shared" si="25"/>
        <v>212.93532338308466</v>
      </c>
      <c r="P92" s="5">
        <f t="shared" si="22"/>
        <v>99.50248756218905</v>
      </c>
      <c r="Q92" s="9">
        <f t="shared" si="23"/>
        <v>0</v>
      </c>
      <c r="R92" s="9">
        <f t="shared" si="24"/>
        <v>0</v>
      </c>
    </row>
    <row r="93" spans="1:18" ht="12.75">
      <c r="A93" s="14">
        <v>32836</v>
      </c>
      <c r="B93" s="21"/>
      <c r="C93" s="21"/>
      <c r="D93" s="21"/>
      <c r="E93" s="21"/>
      <c r="F93" s="21"/>
      <c r="G93" s="21"/>
      <c r="H93" s="21"/>
      <c r="I93" s="21"/>
      <c r="J93" s="9">
        <f t="shared" si="19"/>
        <v>0</v>
      </c>
      <c r="K93" s="9">
        <f t="shared" si="20"/>
        <v>0</v>
      </c>
      <c r="L93" s="9">
        <f t="shared" si="26"/>
        <v>214</v>
      </c>
      <c r="M93" s="9">
        <f t="shared" si="26"/>
        <v>186</v>
      </c>
      <c r="N93" s="5">
        <f t="shared" si="21"/>
        <v>0</v>
      </c>
      <c r="O93" s="11">
        <f t="shared" si="25"/>
        <v>212.93532338308466</v>
      </c>
      <c r="P93" s="5">
        <f t="shared" si="22"/>
        <v>99.50248756218905</v>
      </c>
      <c r="Q93" s="9">
        <f t="shared" si="23"/>
        <v>0</v>
      </c>
      <c r="R93" s="9">
        <f t="shared" si="24"/>
        <v>0</v>
      </c>
    </row>
    <row r="94" spans="1:18" ht="12.75">
      <c r="A94" s="14">
        <v>32837</v>
      </c>
      <c r="B94" s="21"/>
      <c r="C94" s="21"/>
      <c r="D94" s="21"/>
      <c r="E94" s="21"/>
      <c r="F94" s="21"/>
      <c r="G94" s="21"/>
      <c r="H94" s="21"/>
      <c r="I94" s="21"/>
      <c r="J94" s="9">
        <f t="shared" si="19"/>
        <v>0</v>
      </c>
      <c r="K94" s="9">
        <f t="shared" si="20"/>
        <v>0</v>
      </c>
      <c r="L94" s="9">
        <f t="shared" si="26"/>
        <v>214</v>
      </c>
      <c r="M94" s="9">
        <f t="shared" si="26"/>
        <v>186</v>
      </c>
      <c r="N94" s="5">
        <f t="shared" si="21"/>
        <v>0</v>
      </c>
      <c r="O94" s="11">
        <f t="shared" si="25"/>
        <v>212.93532338308466</v>
      </c>
      <c r="P94" s="5">
        <f t="shared" si="22"/>
        <v>99.50248756218905</v>
      </c>
      <c r="Q94" s="9">
        <f t="shared" si="23"/>
        <v>0</v>
      </c>
      <c r="R94" s="9">
        <f t="shared" si="24"/>
        <v>0</v>
      </c>
    </row>
    <row r="95" spans="1:19" ht="12.75">
      <c r="A95" s="14">
        <v>32838</v>
      </c>
      <c r="B95" s="21"/>
      <c r="C95" s="21"/>
      <c r="D95" s="21"/>
      <c r="E95" s="21"/>
      <c r="F95" s="21"/>
      <c r="G95" s="21"/>
      <c r="H95" s="21"/>
      <c r="I95" s="21"/>
      <c r="J95" s="9">
        <f t="shared" si="19"/>
        <v>0</v>
      </c>
      <c r="K95" s="9">
        <f t="shared" si="20"/>
        <v>0</v>
      </c>
      <c r="L95" s="9">
        <f t="shared" si="26"/>
        <v>214</v>
      </c>
      <c r="M95" s="9">
        <f t="shared" si="26"/>
        <v>186</v>
      </c>
      <c r="N95" s="5">
        <f t="shared" si="21"/>
        <v>0</v>
      </c>
      <c r="O95" s="11">
        <f t="shared" si="25"/>
        <v>212.93532338308466</v>
      </c>
      <c r="P95" s="5">
        <f t="shared" si="22"/>
        <v>99.50248756218905</v>
      </c>
      <c r="Q95" s="9">
        <f t="shared" si="23"/>
        <v>0</v>
      </c>
      <c r="R95" s="9">
        <f t="shared" si="24"/>
        <v>0</v>
      </c>
      <c r="S95" s="8" t="s">
        <v>65</v>
      </c>
    </row>
    <row r="96" spans="1:18" ht="12.75">
      <c r="A96" s="14">
        <v>32839</v>
      </c>
      <c r="B96" s="21"/>
      <c r="C96" s="21"/>
      <c r="D96" s="21"/>
      <c r="E96" s="21"/>
      <c r="F96" s="21"/>
      <c r="G96" s="21"/>
      <c r="H96" s="22">
        <v>1</v>
      </c>
      <c r="I96" s="22">
        <v>1</v>
      </c>
      <c r="J96" s="9">
        <f t="shared" si="19"/>
        <v>0</v>
      </c>
      <c r="K96" s="9">
        <f t="shared" si="20"/>
        <v>2</v>
      </c>
      <c r="L96" s="9">
        <f t="shared" si="26"/>
        <v>214</v>
      </c>
      <c r="M96" s="9">
        <f t="shared" si="26"/>
        <v>188</v>
      </c>
      <c r="N96" s="5">
        <f t="shared" si="21"/>
        <v>1.064676616915423</v>
      </c>
      <c r="O96" s="11">
        <f t="shared" si="25"/>
        <v>214.00000000000009</v>
      </c>
      <c r="P96" s="5">
        <f t="shared" si="22"/>
        <v>100</v>
      </c>
      <c r="Q96" s="9">
        <f t="shared" si="23"/>
        <v>0</v>
      </c>
      <c r="R96" s="9">
        <f t="shared" si="24"/>
        <v>2</v>
      </c>
    </row>
    <row r="97" spans="1:18" ht="12.75">
      <c r="A97" s="14">
        <v>32840</v>
      </c>
      <c r="B97" s="21"/>
      <c r="C97" s="21"/>
      <c r="D97" s="21"/>
      <c r="E97" s="21"/>
      <c r="F97" s="21"/>
      <c r="G97" s="21"/>
      <c r="H97" s="21"/>
      <c r="I97" s="21"/>
      <c r="J97" s="9">
        <f t="shared" si="19"/>
        <v>0</v>
      </c>
      <c r="K97" s="9">
        <f t="shared" si="20"/>
        <v>0</v>
      </c>
      <c r="L97" s="9">
        <f t="shared" si="26"/>
        <v>214</v>
      </c>
      <c r="M97" s="9">
        <f t="shared" si="26"/>
        <v>188</v>
      </c>
      <c r="N97" s="5">
        <f t="shared" si="21"/>
        <v>0</v>
      </c>
      <c r="O97" s="11">
        <f t="shared" si="25"/>
        <v>214.00000000000009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2.75">
      <c r="A98" s="14">
        <v>32841</v>
      </c>
      <c r="B98" s="21"/>
      <c r="C98" s="21"/>
      <c r="D98" s="21"/>
      <c r="E98" s="21"/>
      <c r="F98" s="21"/>
      <c r="G98" s="21"/>
      <c r="H98" s="21"/>
      <c r="I98" s="21"/>
      <c r="J98" s="9">
        <f t="shared" si="19"/>
        <v>0</v>
      </c>
      <c r="K98" s="9">
        <f t="shared" si="20"/>
        <v>0</v>
      </c>
      <c r="L98" s="9">
        <f t="shared" si="26"/>
        <v>214</v>
      </c>
      <c r="M98" s="9">
        <f t="shared" si="26"/>
        <v>188</v>
      </c>
      <c r="N98" s="5">
        <f t="shared" si="21"/>
        <v>0</v>
      </c>
      <c r="O98" s="11">
        <f t="shared" si="25"/>
        <v>214.00000000000009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14">
        <v>32842</v>
      </c>
      <c r="B99" s="21"/>
      <c r="C99" s="21"/>
      <c r="D99" s="21"/>
      <c r="E99" s="21"/>
      <c r="F99" s="21"/>
      <c r="G99" s="21"/>
      <c r="H99" s="21"/>
      <c r="I99" s="21"/>
      <c r="J99" s="9">
        <f t="shared" si="19"/>
        <v>0</v>
      </c>
      <c r="K99" s="9">
        <f t="shared" si="20"/>
        <v>0</v>
      </c>
      <c r="L99" s="9">
        <f t="shared" si="26"/>
        <v>214</v>
      </c>
      <c r="M99" s="9">
        <f t="shared" si="26"/>
        <v>188</v>
      </c>
      <c r="N99" s="5">
        <f t="shared" si="21"/>
        <v>0</v>
      </c>
      <c r="O99" s="11">
        <f t="shared" si="25"/>
        <v>214.00000000000009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14">
        <v>32843</v>
      </c>
      <c r="B100" s="21"/>
      <c r="C100" s="21"/>
      <c r="D100" s="21"/>
      <c r="E100" s="21"/>
      <c r="F100" s="21"/>
      <c r="G100" s="21"/>
      <c r="H100" s="21"/>
      <c r="I100" s="21"/>
      <c r="J100" s="9">
        <f t="shared" si="19"/>
        <v>0</v>
      </c>
      <c r="K100" s="9">
        <f t="shared" si="20"/>
        <v>0</v>
      </c>
      <c r="L100" s="9">
        <f t="shared" si="26"/>
        <v>214</v>
      </c>
      <c r="M100" s="9">
        <f t="shared" si="26"/>
        <v>188</v>
      </c>
      <c r="N100" s="5">
        <f t="shared" si="21"/>
        <v>0</v>
      </c>
      <c r="O100" s="11">
        <f t="shared" si="25"/>
        <v>214.00000000000009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2.75">
      <c r="A101" s="14">
        <v>32844</v>
      </c>
      <c r="B101" s="21"/>
      <c r="C101" s="21"/>
      <c r="D101" s="21"/>
      <c r="E101" s="21"/>
      <c r="F101" s="21"/>
      <c r="G101" s="21"/>
      <c r="H101" s="21"/>
      <c r="I101" s="21"/>
      <c r="J101" s="9">
        <f t="shared" si="19"/>
        <v>0</v>
      </c>
      <c r="K101" s="9">
        <f t="shared" si="20"/>
        <v>0</v>
      </c>
      <c r="L101" s="9">
        <f t="shared" si="26"/>
        <v>214</v>
      </c>
      <c r="M101" s="9">
        <f t="shared" si="26"/>
        <v>188</v>
      </c>
      <c r="N101" s="5">
        <f t="shared" si="21"/>
        <v>0</v>
      </c>
      <c r="O101" s="11">
        <f t="shared" si="25"/>
        <v>214.00000000000009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4</v>
      </c>
      <c r="C103" s="9">
        <f t="shared" si="27"/>
        <v>4</v>
      </c>
      <c r="D103" s="9">
        <f t="shared" si="27"/>
        <v>111</v>
      </c>
      <c r="E103" s="9">
        <f t="shared" si="27"/>
        <v>111</v>
      </c>
      <c r="F103" s="9">
        <f t="shared" si="27"/>
        <v>17</v>
      </c>
      <c r="G103" s="9">
        <f t="shared" si="27"/>
        <v>7</v>
      </c>
      <c r="H103" s="9">
        <f t="shared" si="27"/>
        <v>105</v>
      </c>
      <c r="I103" s="9">
        <f t="shared" si="27"/>
        <v>107</v>
      </c>
      <c r="J103" s="9">
        <f t="shared" si="27"/>
        <v>214</v>
      </c>
      <c r="K103" s="9">
        <f t="shared" si="27"/>
        <v>188</v>
      </c>
      <c r="N103" s="5">
        <f>SUM(N4:N101)</f>
        <v>214.00000000000009</v>
      </c>
      <c r="Q103" s="11">
        <f>SUM(Q4:Q101)</f>
        <v>32</v>
      </c>
      <c r="R103" s="11">
        <f>SUM(R4:R101)</f>
        <v>434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C1">
      <selection activeCell="AB8" sqref="AB8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77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1986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756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714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4">
        <v>32747</v>
      </c>
      <c r="B4" s="23"/>
      <c r="C4" s="23"/>
      <c r="D4" s="24">
        <v>1</v>
      </c>
      <c r="E4" s="23"/>
      <c r="F4" s="23"/>
      <c r="G4" s="23"/>
      <c r="H4" s="23"/>
      <c r="I4" s="23"/>
      <c r="J4" s="9">
        <f aca="true" t="shared" si="0" ref="J4:J35">-B4-C4+D4+E4</f>
        <v>1</v>
      </c>
      <c r="K4" s="9">
        <f aca="true" t="shared" si="1" ref="K4:K35">-F4-G4+H4+I4</f>
        <v>0</v>
      </c>
      <c r="L4" s="9">
        <f>J4</f>
        <v>1</v>
      </c>
      <c r="M4" s="9">
        <f>K4</f>
        <v>0</v>
      </c>
      <c r="N4" s="5">
        <f aca="true" t="shared" si="2" ref="N4:N35">(+J4+K4)*($J$103/($J$103+$K$103))</f>
        <v>0.5434173669467787</v>
      </c>
      <c r="O4" s="11">
        <f>N4</f>
        <v>0.5434173669467787</v>
      </c>
      <c r="P4" s="5">
        <f aca="true" t="shared" si="3" ref="P4:P35">O4*100/$N$103</f>
        <v>0.14005602240896353</v>
      </c>
      <c r="Q4" s="9">
        <f aca="true" t="shared" si="4" ref="Q4:Q35">+B4+C4+F4+G4</f>
        <v>0</v>
      </c>
      <c r="R4" s="9">
        <f aca="true" t="shared" si="5" ref="R4:R35">D4+E4+H4+I4</f>
        <v>1</v>
      </c>
      <c r="X4" s="1" t="s">
        <v>37</v>
      </c>
      <c r="Z4" s="11">
        <f>SUM(N4:N10)</f>
        <v>0.5434173669467787</v>
      </c>
      <c r="AA4" s="5">
        <f aca="true" t="shared" si="6" ref="AA4:AA17">Z4*100/$Z$18</f>
        <v>0.14005602240896362</v>
      </c>
      <c r="AB4" s="11">
        <f>SUM(Q4:Q10)+SUM(R4:R10)</f>
        <v>1</v>
      </c>
      <c r="AC4" s="11">
        <f>100*SUM(R4:R10)/AB4</f>
        <v>100</v>
      </c>
    </row>
    <row r="5" spans="1:29" ht="15">
      <c r="A5" s="14">
        <v>32748</v>
      </c>
      <c r="B5" s="23"/>
      <c r="C5" s="23"/>
      <c r="D5" s="23"/>
      <c r="E5" s="23"/>
      <c r="F5" s="23"/>
      <c r="G5" s="23"/>
      <c r="H5" s="23"/>
      <c r="I5" s="23"/>
      <c r="J5" s="9">
        <f t="shared" si="0"/>
        <v>0</v>
      </c>
      <c r="K5" s="9">
        <f t="shared" si="1"/>
        <v>0</v>
      </c>
      <c r="L5" s="9">
        <f aca="true" t="shared" si="7" ref="L5:M24">L4+J5</f>
        <v>1</v>
      </c>
      <c r="M5" s="9">
        <f t="shared" si="7"/>
        <v>0</v>
      </c>
      <c r="N5" s="5">
        <f t="shared" si="2"/>
        <v>0</v>
      </c>
      <c r="O5" s="11">
        <f aca="true" t="shared" si="8" ref="O5:O36">O4+N5</f>
        <v>0.5434173669467787</v>
      </c>
      <c r="P5" s="5">
        <f t="shared" si="3"/>
        <v>0.14005602240896353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735</v>
      </c>
      <c r="W5"/>
      <c r="X5"/>
      <c r="Y5" s="1" t="s">
        <v>39</v>
      </c>
      <c r="Z5" s="11">
        <f>SUM(N11:N17)</f>
        <v>0</v>
      </c>
      <c r="AA5" s="5">
        <f t="shared" si="6"/>
        <v>0</v>
      </c>
      <c r="AB5" s="11">
        <f>SUM(Q11:Q17)+SUM(R11:R17)</f>
        <v>0</v>
      </c>
      <c r="AC5" s="11"/>
    </row>
    <row r="6" spans="1:29" ht="15">
      <c r="A6" s="14">
        <v>32749</v>
      </c>
      <c r="B6" s="23"/>
      <c r="C6" s="23"/>
      <c r="D6" s="23"/>
      <c r="E6" s="23"/>
      <c r="F6" s="23"/>
      <c r="G6" s="23"/>
      <c r="H6" s="23"/>
      <c r="I6" s="23"/>
      <c r="J6" s="9">
        <f t="shared" si="0"/>
        <v>0</v>
      </c>
      <c r="K6" s="9">
        <f t="shared" si="1"/>
        <v>0</v>
      </c>
      <c r="L6" s="9">
        <f t="shared" si="7"/>
        <v>1</v>
      </c>
      <c r="M6" s="9">
        <f t="shared" si="7"/>
        <v>0</v>
      </c>
      <c r="N6" s="5">
        <f t="shared" si="2"/>
        <v>0</v>
      </c>
      <c r="O6" s="11">
        <f t="shared" si="8"/>
        <v>0.5434173669467787</v>
      </c>
      <c r="P6" s="5">
        <f t="shared" si="3"/>
        <v>0.14005602240896353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21</v>
      </c>
      <c r="W6"/>
      <c r="X6" s="1" t="s">
        <v>41</v>
      </c>
      <c r="Z6" s="11">
        <f>SUM(N18:N24)</f>
        <v>17.389355742296917</v>
      </c>
      <c r="AA6" s="5">
        <f t="shared" si="6"/>
        <v>4.481792717086836</v>
      </c>
      <c r="AB6" s="11">
        <f>SUM(Q18:Q24)+SUM(R18:R24)</f>
        <v>38</v>
      </c>
      <c r="AC6" s="11">
        <f>100*SUM(R18:R24)/AB6</f>
        <v>92.10526315789474</v>
      </c>
    </row>
    <row r="7" spans="1:29" ht="15">
      <c r="A7" s="14">
        <v>32750</v>
      </c>
      <c r="B7" s="23"/>
      <c r="C7" s="23"/>
      <c r="D7" s="23"/>
      <c r="E7" s="23"/>
      <c r="F7" s="23"/>
      <c r="G7" s="23"/>
      <c r="H7" s="23"/>
      <c r="I7" s="23"/>
      <c r="J7" s="9">
        <f t="shared" si="0"/>
        <v>0</v>
      </c>
      <c r="K7" s="9">
        <f t="shared" si="1"/>
        <v>0</v>
      </c>
      <c r="L7" s="9">
        <f t="shared" si="7"/>
        <v>1</v>
      </c>
      <c r="M7" s="9">
        <f t="shared" si="7"/>
        <v>0</v>
      </c>
      <c r="N7" s="5">
        <f t="shared" si="2"/>
        <v>0</v>
      </c>
      <c r="O7" s="11">
        <f t="shared" si="8"/>
        <v>0.5434173669467787</v>
      </c>
      <c r="P7" s="5">
        <f t="shared" si="3"/>
        <v>0.14005602240896353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97.22222222222223</v>
      </c>
      <c r="W7"/>
      <c r="Y7" s="1" t="s">
        <v>43</v>
      </c>
      <c r="Z7" s="11">
        <f>SUM(N25:N31)</f>
        <v>30.974789915966387</v>
      </c>
      <c r="AA7" s="5">
        <f t="shared" si="6"/>
        <v>7.983193277310925</v>
      </c>
      <c r="AB7" s="11">
        <f>SUM(Q25:Q31)+SUM(R25:R31)</f>
        <v>57</v>
      </c>
      <c r="AC7" s="11">
        <f>100*SUM(R25:R31)/AB7</f>
        <v>100</v>
      </c>
    </row>
    <row r="8" spans="1:29" ht="15">
      <c r="A8" s="14">
        <v>32751</v>
      </c>
      <c r="B8" s="23"/>
      <c r="C8" s="23"/>
      <c r="D8" s="23"/>
      <c r="E8" s="23"/>
      <c r="F8" s="23"/>
      <c r="G8" s="23"/>
      <c r="H8" s="23"/>
      <c r="I8" s="23"/>
      <c r="J8" s="9">
        <f t="shared" si="0"/>
        <v>0</v>
      </c>
      <c r="K8" s="9">
        <f t="shared" si="1"/>
        <v>0</v>
      </c>
      <c r="L8" s="9">
        <f t="shared" si="7"/>
        <v>1</v>
      </c>
      <c r="M8" s="9">
        <f t="shared" si="7"/>
        <v>0</v>
      </c>
      <c r="N8" s="5">
        <f t="shared" si="2"/>
        <v>0</v>
      </c>
      <c r="O8" s="11">
        <f t="shared" si="8"/>
        <v>0.5434173669467787</v>
      </c>
      <c r="P8" s="5">
        <f t="shared" si="3"/>
        <v>0.14005602240896353</v>
      </c>
      <c r="Q8" s="9">
        <f t="shared" si="4"/>
        <v>0</v>
      </c>
      <c r="R8" s="9">
        <f t="shared" si="5"/>
        <v>0</v>
      </c>
      <c r="W8"/>
      <c r="X8" s="1" t="s">
        <v>44</v>
      </c>
      <c r="Z8" s="11">
        <f>SUM(N32:N38)</f>
        <v>52.711484593837525</v>
      </c>
      <c r="AA8" s="5">
        <f t="shared" si="6"/>
        <v>13.585434173669466</v>
      </c>
      <c r="AB8" s="11">
        <f>SUM(Q32:Q38)+SUM(R32:R38)</f>
        <v>105</v>
      </c>
      <c r="AC8" s="11">
        <f>100*SUM(R32:R38)/AB8</f>
        <v>96.19047619047619</v>
      </c>
    </row>
    <row r="9" spans="1:29" ht="15">
      <c r="A9" s="14">
        <v>32752</v>
      </c>
      <c r="B9" s="23"/>
      <c r="C9" s="23"/>
      <c r="D9" s="23"/>
      <c r="E9" s="23"/>
      <c r="F9" s="23"/>
      <c r="G9" s="23"/>
      <c r="H9" s="23"/>
      <c r="I9" s="23"/>
      <c r="J9" s="9">
        <f t="shared" si="0"/>
        <v>0</v>
      </c>
      <c r="K9" s="9">
        <f t="shared" si="1"/>
        <v>0</v>
      </c>
      <c r="L9" s="9">
        <f t="shared" si="7"/>
        <v>1</v>
      </c>
      <c r="M9" s="9">
        <f t="shared" si="7"/>
        <v>0</v>
      </c>
      <c r="N9" s="5">
        <f t="shared" si="2"/>
        <v>0</v>
      </c>
      <c r="O9" s="11">
        <f t="shared" si="8"/>
        <v>0.5434173669467787</v>
      </c>
      <c r="P9" s="5">
        <f t="shared" si="3"/>
        <v>0.14005602240896353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30.431372549019606</v>
      </c>
      <c r="AA9" s="5">
        <f t="shared" si="6"/>
        <v>7.843137254901961</v>
      </c>
      <c r="AB9" s="11">
        <f>SUM(Q39:Q45)+SUM(R39:R45)</f>
        <v>56</v>
      </c>
      <c r="AC9" s="11">
        <f>100*SUM(R39:R45)/AB9</f>
        <v>100</v>
      </c>
    </row>
    <row r="10" spans="1:29" ht="15">
      <c r="A10" s="14">
        <v>32753</v>
      </c>
      <c r="B10" s="23"/>
      <c r="C10" s="23"/>
      <c r="D10" s="23"/>
      <c r="E10" s="23"/>
      <c r="F10" s="23"/>
      <c r="G10" s="23"/>
      <c r="H10" s="23"/>
      <c r="I10" s="23"/>
      <c r="J10" s="9">
        <f t="shared" si="0"/>
        <v>0</v>
      </c>
      <c r="K10" s="9">
        <f t="shared" si="1"/>
        <v>0</v>
      </c>
      <c r="L10" s="9">
        <f t="shared" si="7"/>
        <v>1</v>
      </c>
      <c r="M10" s="9">
        <f t="shared" si="7"/>
        <v>0</v>
      </c>
      <c r="N10" s="5">
        <f t="shared" si="2"/>
        <v>0</v>
      </c>
      <c r="O10" s="11">
        <f t="shared" si="8"/>
        <v>0.5434173669467787</v>
      </c>
      <c r="P10" s="5">
        <f t="shared" si="3"/>
        <v>0.14005602240896353</v>
      </c>
      <c r="Q10" s="9">
        <f t="shared" si="4"/>
        <v>0</v>
      </c>
      <c r="R10" s="9">
        <f t="shared" si="5"/>
        <v>0</v>
      </c>
      <c r="U10" s="8" t="s">
        <v>4</v>
      </c>
      <c r="V10" s="5">
        <f>100*(+E103/(E103+D103))</f>
        <v>35.949367088607595</v>
      </c>
      <c r="W10"/>
      <c r="X10" s="8" t="s">
        <v>47</v>
      </c>
      <c r="Z10" s="11">
        <f>SUM(N46:N52)</f>
        <v>49.45098039215686</v>
      </c>
      <c r="AA10" s="5">
        <f t="shared" si="6"/>
        <v>12.745098039215687</v>
      </c>
      <c r="AB10" s="11">
        <f>SUM(Q46:Q52)+SUM(R46:R52)</f>
        <v>97</v>
      </c>
      <c r="AC10" s="11">
        <f>100*SUM(R46:R52)/AB10</f>
        <v>96.90721649484536</v>
      </c>
    </row>
    <row r="11" spans="1:29" ht="15">
      <c r="A11" s="14">
        <v>32754</v>
      </c>
      <c r="B11" s="23"/>
      <c r="C11" s="23"/>
      <c r="D11" s="23"/>
      <c r="E11" s="23"/>
      <c r="F11" s="23"/>
      <c r="G11" s="23"/>
      <c r="H11" s="23"/>
      <c r="I11" s="23"/>
      <c r="J11" s="9">
        <f t="shared" si="0"/>
        <v>0</v>
      </c>
      <c r="K11" s="9">
        <f t="shared" si="1"/>
        <v>0</v>
      </c>
      <c r="L11" s="9">
        <f t="shared" si="7"/>
        <v>1</v>
      </c>
      <c r="M11" s="9">
        <f t="shared" si="7"/>
        <v>0</v>
      </c>
      <c r="N11" s="5">
        <f t="shared" si="2"/>
        <v>0</v>
      </c>
      <c r="O11" s="11">
        <f t="shared" si="8"/>
        <v>0.5434173669467787</v>
      </c>
      <c r="P11" s="5">
        <f t="shared" si="3"/>
        <v>0.14005602240896353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27.647058823529413</v>
      </c>
      <c r="W11"/>
      <c r="Y11" s="8" t="s">
        <v>49</v>
      </c>
      <c r="Z11" s="11">
        <f>SUM(N53:N59)</f>
        <v>1.6302521008403361</v>
      </c>
      <c r="AA11" s="5">
        <f t="shared" si="6"/>
        <v>0.4201680672268908</v>
      </c>
      <c r="AB11" s="11">
        <f>SUM(Q53:Q59)+SUM(R53:R59)</f>
        <v>3</v>
      </c>
      <c r="AC11" s="11">
        <f>100*SUM(R53:R59)/AB11</f>
        <v>100</v>
      </c>
    </row>
    <row r="12" spans="1:29" ht="15">
      <c r="A12" s="14">
        <v>32755</v>
      </c>
      <c r="B12" s="23"/>
      <c r="C12" s="23"/>
      <c r="D12" s="23"/>
      <c r="E12" s="23"/>
      <c r="F12" s="23"/>
      <c r="G12" s="23"/>
      <c r="H12" s="23"/>
      <c r="I12" s="23"/>
      <c r="J12" s="9">
        <f t="shared" si="0"/>
        <v>0</v>
      </c>
      <c r="K12" s="9">
        <f t="shared" si="1"/>
        <v>0</v>
      </c>
      <c r="L12" s="9">
        <f t="shared" si="7"/>
        <v>1</v>
      </c>
      <c r="M12" s="9">
        <f t="shared" si="7"/>
        <v>0</v>
      </c>
      <c r="N12" s="5">
        <f t="shared" si="2"/>
        <v>0</v>
      </c>
      <c r="O12" s="11">
        <f t="shared" si="8"/>
        <v>0.5434173669467787</v>
      </c>
      <c r="P12" s="5">
        <f t="shared" si="3"/>
        <v>0.14005602240896353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32.10884353741497</v>
      </c>
      <c r="W12"/>
      <c r="X12" s="8" t="s">
        <v>51</v>
      </c>
      <c r="Z12" s="11">
        <f>SUM(N60:N66)</f>
        <v>10.324929971988794</v>
      </c>
      <c r="AA12" s="5">
        <f t="shared" si="6"/>
        <v>2.6610644257703084</v>
      </c>
      <c r="AB12" s="11">
        <f>SUM(Q60:Q66)+SUM(R60:R66)</f>
        <v>19</v>
      </c>
      <c r="AC12" s="11">
        <f>100*SUM(R60:R66)/AB12</f>
        <v>100</v>
      </c>
    </row>
    <row r="13" spans="1:29" ht="15">
      <c r="A13" s="14">
        <v>32756</v>
      </c>
      <c r="B13" s="23"/>
      <c r="C13" s="23"/>
      <c r="D13" s="23"/>
      <c r="E13" s="23"/>
      <c r="F13" s="23"/>
      <c r="G13" s="23"/>
      <c r="H13" s="23"/>
      <c r="I13" s="23"/>
      <c r="J13" s="9">
        <f t="shared" si="0"/>
        <v>0</v>
      </c>
      <c r="K13" s="9">
        <f t="shared" si="1"/>
        <v>0</v>
      </c>
      <c r="L13" s="9">
        <f t="shared" si="7"/>
        <v>1</v>
      </c>
      <c r="M13" s="9">
        <f t="shared" si="7"/>
        <v>0</v>
      </c>
      <c r="N13" s="5">
        <f t="shared" si="2"/>
        <v>0</v>
      </c>
      <c r="O13" s="11">
        <f t="shared" si="8"/>
        <v>0.5434173669467787</v>
      </c>
      <c r="P13" s="5">
        <f t="shared" si="3"/>
        <v>0.14005602240896353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13.042016806722689</v>
      </c>
      <c r="AA13" s="5">
        <f t="shared" si="6"/>
        <v>3.3613445378151265</v>
      </c>
      <c r="AB13" s="11">
        <f>SUM(Q67:Q73)+SUM(R67:R73)</f>
        <v>26</v>
      </c>
      <c r="AC13" s="11">
        <f>100*SUM(R67:R73)/AB13</f>
        <v>96.15384615384616</v>
      </c>
    </row>
    <row r="14" spans="1:29" ht="15">
      <c r="A14" s="14">
        <v>32757</v>
      </c>
      <c r="B14" s="23"/>
      <c r="C14" s="23"/>
      <c r="D14" s="23"/>
      <c r="E14" s="23"/>
      <c r="F14" s="23"/>
      <c r="G14" s="23"/>
      <c r="H14" s="23"/>
      <c r="I14" s="23"/>
      <c r="J14" s="9">
        <f t="shared" si="0"/>
        <v>0</v>
      </c>
      <c r="K14" s="9">
        <f t="shared" si="1"/>
        <v>0</v>
      </c>
      <c r="L14" s="9">
        <f t="shared" si="7"/>
        <v>1</v>
      </c>
      <c r="M14" s="9">
        <f t="shared" si="7"/>
        <v>0</v>
      </c>
      <c r="N14" s="5">
        <f t="shared" si="2"/>
        <v>0</v>
      </c>
      <c r="O14" s="11">
        <f t="shared" si="8"/>
        <v>0.5434173669467787</v>
      </c>
      <c r="P14" s="5">
        <f t="shared" si="3"/>
        <v>0.14005602240896353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121.72549019607843</v>
      </c>
      <c r="AA14" s="5">
        <f t="shared" si="6"/>
        <v>31.372549019607845</v>
      </c>
      <c r="AB14" s="11">
        <f>SUM(Q74:Q80)+SUM(R74:R80)</f>
        <v>232</v>
      </c>
      <c r="AC14" s="11">
        <f>100*SUM(R74:R80)/AB14</f>
        <v>98.27586206896552</v>
      </c>
    </row>
    <row r="15" spans="1:29" ht="15">
      <c r="A15" s="14">
        <v>32758</v>
      </c>
      <c r="B15" s="23"/>
      <c r="C15" s="23"/>
      <c r="D15" s="23"/>
      <c r="E15" s="23"/>
      <c r="F15" s="23"/>
      <c r="G15" s="23"/>
      <c r="H15" s="23"/>
      <c r="I15" s="23"/>
      <c r="J15" s="9">
        <f t="shared" si="0"/>
        <v>0</v>
      </c>
      <c r="K15" s="9">
        <f t="shared" si="1"/>
        <v>0</v>
      </c>
      <c r="L15" s="9">
        <f t="shared" si="7"/>
        <v>1</v>
      </c>
      <c r="M15" s="9">
        <f t="shared" si="7"/>
        <v>0</v>
      </c>
      <c r="N15" s="5">
        <f t="shared" si="2"/>
        <v>0</v>
      </c>
      <c r="O15" s="11">
        <f t="shared" si="8"/>
        <v>0.5434173669467787</v>
      </c>
      <c r="P15" s="5">
        <f t="shared" si="3"/>
        <v>0.14005602240896353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29.34453781512605</v>
      </c>
      <c r="AA15" s="5">
        <f t="shared" si="6"/>
        <v>7.563025210084034</v>
      </c>
      <c r="AB15" s="11">
        <f>SUM(Q81:Q87)+SUM(R81:R87)</f>
        <v>60</v>
      </c>
      <c r="AC15" s="11">
        <f>100*SUM(R81:R87)/AB15</f>
        <v>95</v>
      </c>
    </row>
    <row r="16" spans="1:29" ht="12.75">
      <c r="A16" s="14">
        <v>32759</v>
      </c>
      <c r="B16" s="23"/>
      <c r="C16" s="23"/>
      <c r="D16" s="23"/>
      <c r="E16" s="23"/>
      <c r="F16" s="23"/>
      <c r="G16" s="23"/>
      <c r="H16" s="23"/>
      <c r="I16" s="23"/>
      <c r="J16" s="9">
        <f t="shared" si="0"/>
        <v>0</v>
      </c>
      <c r="K16" s="9">
        <f t="shared" si="1"/>
        <v>0</v>
      </c>
      <c r="L16" s="9">
        <f t="shared" si="7"/>
        <v>1</v>
      </c>
      <c r="M16" s="9">
        <f t="shared" si="7"/>
        <v>0</v>
      </c>
      <c r="N16" s="5">
        <f t="shared" si="2"/>
        <v>0</v>
      </c>
      <c r="O16" s="11">
        <f t="shared" si="8"/>
        <v>0.5434173669467787</v>
      </c>
      <c r="P16" s="5">
        <f t="shared" si="3"/>
        <v>0.14005602240896353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19.01960784313725</v>
      </c>
      <c r="AA16" s="5">
        <f t="shared" si="6"/>
        <v>4.901960784313725</v>
      </c>
      <c r="AB16" s="11">
        <f>SUM(Q88:Q94)+SUM(R88:R94)</f>
        <v>41</v>
      </c>
      <c r="AC16" s="11">
        <f>100*SUM(R88:R94)/AB16</f>
        <v>92.6829268292683</v>
      </c>
    </row>
    <row r="17" spans="1:29" ht="15">
      <c r="A17" s="14">
        <v>32760</v>
      </c>
      <c r="B17" s="23"/>
      <c r="C17" s="23"/>
      <c r="D17" s="23"/>
      <c r="E17" s="23"/>
      <c r="F17" s="23"/>
      <c r="G17" s="23"/>
      <c r="H17" s="23"/>
      <c r="I17" s="23"/>
      <c r="J17" s="9">
        <f t="shared" si="0"/>
        <v>0</v>
      </c>
      <c r="K17" s="9">
        <f t="shared" si="1"/>
        <v>0</v>
      </c>
      <c r="L17" s="9">
        <f t="shared" si="7"/>
        <v>1</v>
      </c>
      <c r="M17" s="9">
        <f t="shared" si="7"/>
        <v>0</v>
      </c>
      <c r="N17" s="5">
        <f t="shared" si="2"/>
        <v>0</v>
      </c>
      <c r="O17" s="11">
        <f t="shared" si="8"/>
        <v>0.5434173669467787</v>
      </c>
      <c r="P17" s="5">
        <f t="shared" si="3"/>
        <v>0.14005602240896353</v>
      </c>
      <c r="Q17" s="9">
        <f t="shared" si="4"/>
        <v>0</v>
      </c>
      <c r="R17" s="9">
        <f t="shared" si="5"/>
        <v>0</v>
      </c>
      <c r="T17" s="8"/>
      <c r="X17"/>
      <c r="Y17" s="8" t="s">
        <v>56</v>
      </c>
      <c r="Z17" s="11">
        <f>SUM(N95:N101)</f>
        <v>11.411764705882351</v>
      </c>
      <c r="AA17" s="5">
        <f t="shared" si="6"/>
        <v>2.9411764705882355</v>
      </c>
      <c r="AB17" s="11">
        <f>SUM(Q95:Q101)+SUM(R95:R101)</f>
        <v>21</v>
      </c>
      <c r="AC17" s="11">
        <f>100*SUM(R95:R101)/AB17</f>
        <v>100</v>
      </c>
    </row>
    <row r="18" spans="1:27" ht="12.75">
      <c r="A18" s="14">
        <v>32761</v>
      </c>
      <c r="B18" s="23"/>
      <c r="C18" s="23"/>
      <c r="D18" s="24">
        <v>1</v>
      </c>
      <c r="E18" s="24">
        <v>1</v>
      </c>
      <c r="F18" s="23"/>
      <c r="G18" s="23"/>
      <c r="H18" s="24">
        <v>2</v>
      </c>
      <c r="I18" s="24">
        <v>1</v>
      </c>
      <c r="J18" s="9">
        <f t="shared" si="0"/>
        <v>2</v>
      </c>
      <c r="K18" s="9">
        <f t="shared" si="1"/>
        <v>3</v>
      </c>
      <c r="L18" s="9">
        <f t="shared" si="7"/>
        <v>3</v>
      </c>
      <c r="M18" s="9">
        <f t="shared" si="7"/>
        <v>3</v>
      </c>
      <c r="N18" s="5">
        <f t="shared" si="2"/>
        <v>2.7170868347338932</v>
      </c>
      <c r="O18" s="11">
        <f t="shared" si="8"/>
        <v>3.260504201680672</v>
      </c>
      <c r="P18" s="5">
        <f t="shared" si="3"/>
        <v>0.8403361344537812</v>
      </c>
      <c r="Q18" s="9">
        <f t="shared" si="4"/>
        <v>0</v>
      </c>
      <c r="R18" s="9">
        <f t="shared" si="5"/>
        <v>5</v>
      </c>
      <c r="T18" s="8"/>
      <c r="Y18" s="8" t="s">
        <v>57</v>
      </c>
      <c r="Z18" s="9">
        <f>SUM(Z4:Z17)</f>
        <v>387.99999999999994</v>
      </c>
      <c r="AA18" s="9">
        <f>SUM(AA4:AA17)</f>
        <v>100.00000000000001</v>
      </c>
    </row>
    <row r="19" spans="1:29" ht="15">
      <c r="A19" s="14">
        <v>32762</v>
      </c>
      <c r="B19" s="23"/>
      <c r="C19" s="23"/>
      <c r="D19" s="24">
        <v>1</v>
      </c>
      <c r="E19" s="23"/>
      <c r="F19" s="23"/>
      <c r="G19" s="24">
        <v>1</v>
      </c>
      <c r="H19" s="24">
        <v>4</v>
      </c>
      <c r="I19" s="24">
        <v>2</v>
      </c>
      <c r="J19" s="9">
        <f t="shared" si="0"/>
        <v>1</v>
      </c>
      <c r="K19" s="9">
        <f t="shared" si="1"/>
        <v>5</v>
      </c>
      <c r="L19" s="9">
        <f t="shared" si="7"/>
        <v>4</v>
      </c>
      <c r="M19" s="9">
        <f t="shared" si="7"/>
        <v>8</v>
      </c>
      <c r="N19" s="5">
        <f t="shared" si="2"/>
        <v>3.2605042016806722</v>
      </c>
      <c r="O19" s="11">
        <f t="shared" si="8"/>
        <v>6.5210084033613445</v>
      </c>
      <c r="P19" s="5">
        <f t="shared" si="3"/>
        <v>1.6806722689075624</v>
      </c>
      <c r="Q19" s="9">
        <f t="shared" si="4"/>
        <v>1</v>
      </c>
      <c r="R19" s="9">
        <f t="shared" si="5"/>
        <v>7</v>
      </c>
      <c r="X19"/>
      <c r="Y19"/>
      <c r="Z19"/>
      <c r="AA19"/>
      <c r="AB19"/>
      <c r="AC19"/>
    </row>
    <row r="20" spans="1:20" ht="12.75">
      <c r="A20" s="14">
        <v>32763</v>
      </c>
      <c r="B20" s="23"/>
      <c r="C20" s="23"/>
      <c r="D20" s="24">
        <v>2</v>
      </c>
      <c r="E20" s="23"/>
      <c r="F20" s="23"/>
      <c r="G20" s="23"/>
      <c r="H20" s="24">
        <v>2</v>
      </c>
      <c r="I20" s="24">
        <v>1</v>
      </c>
      <c r="J20" s="9">
        <f t="shared" si="0"/>
        <v>2</v>
      </c>
      <c r="K20" s="9">
        <f t="shared" si="1"/>
        <v>3</v>
      </c>
      <c r="L20" s="9">
        <f t="shared" si="7"/>
        <v>6</v>
      </c>
      <c r="M20" s="9">
        <f t="shared" si="7"/>
        <v>11</v>
      </c>
      <c r="N20" s="5">
        <f t="shared" si="2"/>
        <v>2.7170868347338932</v>
      </c>
      <c r="O20" s="11">
        <f t="shared" si="8"/>
        <v>9.238095238095237</v>
      </c>
      <c r="P20" s="5">
        <f t="shared" si="3"/>
        <v>2.38095238095238</v>
      </c>
      <c r="Q20" s="9">
        <f t="shared" si="4"/>
        <v>0</v>
      </c>
      <c r="R20" s="9">
        <f t="shared" si="5"/>
        <v>5</v>
      </c>
      <c r="T20" s="8"/>
    </row>
    <row r="21" spans="1:25" ht="15">
      <c r="A21" s="14">
        <v>32764</v>
      </c>
      <c r="B21" s="23"/>
      <c r="C21" s="24">
        <v>1</v>
      </c>
      <c r="D21" s="24">
        <v>1</v>
      </c>
      <c r="E21" s="23"/>
      <c r="F21" s="23"/>
      <c r="G21" s="23"/>
      <c r="H21" s="24">
        <v>2</v>
      </c>
      <c r="I21" s="23"/>
      <c r="J21" s="9">
        <f t="shared" si="0"/>
        <v>0</v>
      </c>
      <c r="K21" s="9">
        <f t="shared" si="1"/>
        <v>2</v>
      </c>
      <c r="L21" s="9">
        <f t="shared" si="7"/>
        <v>6</v>
      </c>
      <c r="M21" s="9">
        <f t="shared" si="7"/>
        <v>13</v>
      </c>
      <c r="N21" s="5">
        <f t="shared" si="2"/>
        <v>1.0868347338935573</v>
      </c>
      <c r="O21" s="11">
        <f t="shared" si="8"/>
        <v>10.324929971988794</v>
      </c>
      <c r="P21" s="5">
        <f t="shared" si="3"/>
        <v>2.661064425770307</v>
      </c>
      <c r="Q21" s="9">
        <f t="shared" si="4"/>
        <v>1</v>
      </c>
      <c r="R21" s="9">
        <f t="shared" si="5"/>
        <v>3</v>
      </c>
      <c r="T21" s="8"/>
      <c r="X21"/>
      <c r="Y21"/>
    </row>
    <row r="22" spans="1:25" ht="15">
      <c r="A22" s="14">
        <v>32765</v>
      </c>
      <c r="B22" s="23"/>
      <c r="C22" s="23"/>
      <c r="D22" s="23"/>
      <c r="E22" s="23"/>
      <c r="F22" s="23"/>
      <c r="G22" s="23"/>
      <c r="H22" s="23"/>
      <c r="I22" s="24">
        <v>1</v>
      </c>
      <c r="J22" s="9">
        <f t="shared" si="0"/>
        <v>0</v>
      </c>
      <c r="K22" s="9">
        <f t="shared" si="1"/>
        <v>1</v>
      </c>
      <c r="L22" s="9">
        <f t="shared" si="7"/>
        <v>6</v>
      </c>
      <c r="M22" s="9">
        <f t="shared" si="7"/>
        <v>14</v>
      </c>
      <c r="N22" s="5">
        <f t="shared" si="2"/>
        <v>0.5434173669467787</v>
      </c>
      <c r="O22" s="11">
        <f t="shared" si="8"/>
        <v>10.868347338935573</v>
      </c>
      <c r="P22" s="5">
        <f t="shared" si="3"/>
        <v>2.8011204481792706</v>
      </c>
      <c r="Q22" s="9">
        <f t="shared" si="4"/>
        <v>0</v>
      </c>
      <c r="R22" s="9">
        <f t="shared" si="5"/>
        <v>1</v>
      </c>
      <c r="X22"/>
      <c r="Y22"/>
    </row>
    <row r="23" spans="1:25" ht="15">
      <c r="A23" s="14">
        <v>32766</v>
      </c>
      <c r="B23" s="23"/>
      <c r="C23" s="23"/>
      <c r="D23" s="24">
        <v>2</v>
      </c>
      <c r="E23" s="24">
        <v>1</v>
      </c>
      <c r="F23" s="24">
        <v>1</v>
      </c>
      <c r="G23" s="23"/>
      <c r="H23" s="24">
        <v>1</v>
      </c>
      <c r="I23" s="24">
        <v>2</v>
      </c>
      <c r="J23" s="9">
        <f t="shared" si="0"/>
        <v>3</v>
      </c>
      <c r="K23" s="9">
        <f t="shared" si="1"/>
        <v>2</v>
      </c>
      <c r="L23" s="9">
        <f t="shared" si="7"/>
        <v>9</v>
      </c>
      <c r="M23" s="9">
        <f t="shared" si="7"/>
        <v>16</v>
      </c>
      <c r="N23" s="5">
        <f t="shared" si="2"/>
        <v>2.7170868347338932</v>
      </c>
      <c r="O23" s="11">
        <f t="shared" si="8"/>
        <v>13.585434173669466</v>
      </c>
      <c r="P23" s="5">
        <f t="shared" si="3"/>
        <v>3.5014005602240883</v>
      </c>
      <c r="Q23" s="9">
        <f t="shared" si="4"/>
        <v>1</v>
      </c>
      <c r="R23" s="9">
        <f t="shared" si="5"/>
        <v>6</v>
      </c>
      <c r="T23" s="8"/>
      <c r="X23"/>
      <c r="Y23"/>
    </row>
    <row r="24" spans="1:25" ht="15">
      <c r="A24" s="14">
        <v>32767</v>
      </c>
      <c r="B24" s="23"/>
      <c r="C24" s="23"/>
      <c r="D24" s="24">
        <v>1</v>
      </c>
      <c r="E24" s="24">
        <v>3</v>
      </c>
      <c r="F24" s="23"/>
      <c r="G24" s="23"/>
      <c r="H24" s="24">
        <v>2</v>
      </c>
      <c r="I24" s="24">
        <v>2</v>
      </c>
      <c r="J24" s="9">
        <f t="shared" si="0"/>
        <v>4</v>
      </c>
      <c r="K24" s="9">
        <f t="shared" si="1"/>
        <v>4</v>
      </c>
      <c r="L24" s="9">
        <f t="shared" si="7"/>
        <v>13</v>
      </c>
      <c r="M24" s="9">
        <f t="shared" si="7"/>
        <v>20</v>
      </c>
      <c r="N24" s="5">
        <f t="shared" si="2"/>
        <v>4.347338935574229</v>
      </c>
      <c r="O24" s="11">
        <f t="shared" si="8"/>
        <v>17.932773109243694</v>
      </c>
      <c r="P24" s="5">
        <f t="shared" si="3"/>
        <v>4.621848739495796</v>
      </c>
      <c r="Q24" s="9">
        <f t="shared" si="4"/>
        <v>0</v>
      </c>
      <c r="R24" s="9">
        <f t="shared" si="5"/>
        <v>8</v>
      </c>
      <c r="T24" s="8"/>
      <c r="X24"/>
      <c r="Y24"/>
    </row>
    <row r="25" spans="1:25" ht="15">
      <c r="A25" s="14">
        <v>32768</v>
      </c>
      <c r="B25" s="23"/>
      <c r="C25" s="23"/>
      <c r="D25" s="23"/>
      <c r="E25" s="24">
        <v>2</v>
      </c>
      <c r="F25" s="23"/>
      <c r="G25" s="23"/>
      <c r="H25" s="24">
        <v>1</v>
      </c>
      <c r="I25" s="23"/>
      <c r="J25" s="9">
        <f t="shared" si="0"/>
        <v>2</v>
      </c>
      <c r="K25" s="9">
        <f t="shared" si="1"/>
        <v>1</v>
      </c>
      <c r="L25" s="9">
        <f aca="true" t="shared" si="9" ref="L25:M44">L24+J25</f>
        <v>15</v>
      </c>
      <c r="M25" s="9">
        <f t="shared" si="9"/>
        <v>21</v>
      </c>
      <c r="N25" s="5">
        <f t="shared" si="2"/>
        <v>1.6302521008403361</v>
      </c>
      <c r="O25" s="11">
        <f t="shared" si="8"/>
        <v>19.56302521008403</v>
      </c>
      <c r="P25" s="5">
        <f t="shared" si="3"/>
        <v>5.042016806722687</v>
      </c>
      <c r="Q25" s="9">
        <f t="shared" si="4"/>
        <v>0</v>
      </c>
      <c r="R25" s="9">
        <f t="shared" si="5"/>
        <v>3</v>
      </c>
      <c r="S25" s="8" t="s">
        <v>60</v>
      </c>
      <c r="X25"/>
      <c r="Y25"/>
    </row>
    <row r="26" spans="1:25" ht="15">
      <c r="A26" s="14">
        <v>32769</v>
      </c>
      <c r="B26" s="23"/>
      <c r="C26" s="23"/>
      <c r="D26" s="23"/>
      <c r="E26" s="23"/>
      <c r="F26" s="23"/>
      <c r="G26" s="23"/>
      <c r="H26" s="23"/>
      <c r="I26" s="23"/>
      <c r="J26" s="9">
        <f t="shared" si="0"/>
        <v>0</v>
      </c>
      <c r="K26" s="9">
        <f t="shared" si="1"/>
        <v>0</v>
      </c>
      <c r="L26" s="9">
        <f t="shared" si="9"/>
        <v>15</v>
      </c>
      <c r="M26" s="9">
        <f t="shared" si="9"/>
        <v>21</v>
      </c>
      <c r="N26" s="5">
        <f t="shared" si="2"/>
        <v>0</v>
      </c>
      <c r="O26" s="11">
        <f t="shared" si="8"/>
        <v>19.56302521008403</v>
      </c>
      <c r="P26" s="5">
        <f t="shared" si="3"/>
        <v>5.042016806722687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4">
        <v>32770</v>
      </c>
      <c r="B27" s="23"/>
      <c r="C27" s="23"/>
      <c r="D27" s="24">
        <v>2</v>
      </c>
      <c r="E27" s="24">
        <v>2</v>
      </c>
      <c r="F27" s="23"/>
      <c r="G27" s="23"/>
      <c r="H27" s="24">
        <v>6</v>
      </c>
      <c r="I27" s="23"/>
      <c r="J27" s="9">
        <f t="shared" si="0"/>
        <v>4</v>
      </c>
      <c r="K27" s="9">
        <f t="shared" si="1"/>
        <v>6</v>
      </c>
      <c r="L27" s="9">
        <f t="shared" si="9"/>
        <v>19</v>
      </c>
      <c r="M27" s="9">
        <f t="shared" si="9"/>
        <v>27</v>
      </c>
      <c r="N27" s="5">
        <f t="shared" si="2"/>
        <v>5.4341736694677865</v>
      </c>
      <c r="O27" s="11">
        <f t="shared" si="8"/>
        <v>24.997198879551817</v>
      </c>
      <c r="P27" s="5">
        <f t="shared" si="3"/>
        <v>6.442577030812322</v>
      </c>
      <c r="Q27" s="9">
        <f t="shared" si="4"/>
        <v>0</v>
      </c>
      <c r="R27" s="9">
        <f t="shared" si="5"/>
        <v>10</v>
      </c>
      <c r="T27" s="8"/>
      <c r="X27"/>
      <c r="Y27"/>
    </row>
    <row r="28" spans="1:20" ht="12.75">
      <c r="A28" s="14">
        <v>32771</v>
      </c>
      <c r="B28" s="23"/>
      <c r="C28" s="23"/>
      <c r="D28" s="24">
        <v>1</v>
      </c>
      <c r="E28" s="23"/>
      <c r="F28" s="23"/>
      <c r="G28" s="23"/>
      <c r="H28" s="24">
        <v>2</v>
      </c>
      <c r="I28" s="24">
        <v>1</v>
      </c>
      <c r="J28" s="9">
        <f t="shared" si="0"/>
        <v>1</v>
      </c>
      <c r="K28" s="9">
        <f t="shared" si="1"/>
        <v>3</v>
      </c>
      <c r="L28" s="9">
        <f t="shared" si="9"/>
        <v>20</v>
      </c>
      <c r="M28" s="9">
        <f t="shared" si="9"/>
        <v>30</v>
      </c>
      <c r="N28" s="5">
        <f t="shared" si="2"/>
        <v>2.1736694677871147</v>
      </c>
      <c r="O28" s="11">
        <f t="shared" si="8"/>
        <v>27.17086834733893</v>
      </c>
      <c r="P28" s="5">
        <f t="shared" si="3"/>
        <v>7.002801120448177</v>
      </c>
      <c r="Q28" s="9">
        <f t="shared" si="4"/>
        <v>0</v>
      </c>
      <c r="R28" s="9">
        <f t="shared" si="5"/>
        <v>4</v>
      </c>
      <c r="T28" s="8"/>
    </row>
    <row r="29" spans="1:18" ht="12.75">
      <c r="A29" s="14">
        <v>32772</v>
      </c>
      <c r="B29" s="23"/>
      <c r="C29" s="23"/>
      <c r="D29" s="24">
        <v>3</v>
      </c>
      <c r="E29" s="24">
        <v>2</v>
      </c>
      <c r="F29" s="23"/>
      <c r="G29" s="23"/>
      <c r="H29" s="24">
        <v>1</v>
      </c>
      <c r="I29" s="24">
        <v>1</v>
      </c>
      <c r="J29" s="9">
        <f t="shared" si="0"/>
        <v>5</v>
      </c>
      <c r="K29" s="9">
        <f t="shared" si="1"/>
        <v>2</v>
      </c>
      <c r="L29" s="9">
        <f t="shared" si="9"/>
        <v>25</v>
      </c>
      <c r="M29" s="9">
        <f t="shared" si="9"/>
        <v>32</v>
      </c>
      <c r="N29" s="5">
        <f t="shared" si="2"/>
        <v>3.803921568627451</v>
      </c>
      <c r="O29" s="11">
        <f t="shared" si="8"/>
        <v>30.974789915966383</v>
      </c>
      <c r="P29" s="5">
        <f t="shared" si="3"/>
        <v>7.983193277310922</v>
      </c>
      <c r="Q29" s="9">
        <f t="shared" si="4"/>
        <v>0</v>
      </c>
      <c r="R29" s="9">
        <f t="shared" si="5"/>
        <v>7</v>
      </c>
    </row>
    <row r="30" spans="1:20" ht="12.75">
      <c r="A30" s="14">
        <v>32773</v>
      </c>
      <c r="B30" s="23"/>
      <c r="C30" s="23"/>
      <c r="D30" s="24">
        <v>2</v>
      </c>
      <c r="E30" s="24">
        <v>2</v>
      </c>
      <c r="F30" s="23"/>
      <c r="G30" s="23"/>
      <c r="H30" s="24">
        <v>6</v>
      </c>
      <c r="I30" s="24">
        <v>2</v>
      </c>
      <c r="J30" s="9">
        <f t="shared" si="0"/>
        <v>4</v>
      </c>
      <c r="K30" s="9">
        <f t="shared" si="1"/>
        <v>8</v>
      </c>
      <c r="L30" s="9">
        <f t="shared" si="9"/>
        <v>29</v>
      </c>
      <c r="M30" s="9">
        <f t="shared" si="9"/>
        <v>40</v>
      </c>
      <c r="N30" s="5">
        <f t="shared" si="2"/>
        <v>6.5210084033613445</v>
      </c>
      <c r="O30" s="11">
        <f t="shared" si="8"/>
        <v>37.495798319327726</v>
      </c>
      <c r="P30" s="5">
        <f t="shared" si="3"/>
        <v>9.663865546218483</v>
      </c>
      <c r="Q30" s="9">
        <f t="shared" si="4"/>
        <v>0</v>
      </c>
      <c r="R30" s="9">
        <f t="shared" si="5"/>
        <v>12</v>
      </c>
      <c r="T30" s="8"/>
    </row>
    <row r="31" spans="1:20" ht="12.75">
      <c r="A31" s="14">
        <v>32774</v>
      </c>
      <c r="B31" s="23"/>
      <c r="C31" s="23"/>
      <c r="D31" s="24">
        <v>6</v>
      </c>
      <c r="E31" s="24">
        <v>5</v>
      </c>
      <c r="F31" s="23"/>
      <c r="G31" s="23"/>
      <c r="H31" s="24">
        <v>6</v>
      </c>
      <c r="I31" s="24">
        <v>4</v>
      </c>
      <c r="J31" s="9">
        <f t="shared" si="0"/>
        <v>11</v>
      </c>
      <c r="K31" s="9">
        <f t="shared" si="1"/>
        <v>10</v>
      </c>
      <c r="L31" s="9">
        <f t="shared" si="9"/>
        <v>40</v>
      </c>
      <c r="M31" s="9">
        <f t="shared" si="9"/>
        <v>50</v>
      </c>
      <c r="N31" s="5">
        <f t="shared" si="2"/>
        <v>11.411764705882351</v>
      </c>
      <c r="O31" s="11">
        <f t="shared" si="8"/>
        <v>48.90756302521008</v>
      </c>
      <c r="P31" s="5">
        <f t="shared" si="3"/>
        <v>12.605042016806719</v>
      </c>
      <c r="Q31" s="9">
        <f t="shared" si="4"/>
        <v>0</v>
      </c>
      <c r="R31" s="9">
        <f t="shared" si="5"/>
        <v>21</v>
      </c>
      <c r="T31" s="8"/>
    </row>
    <row r="32" spans="1:18" ht="12.75">
      <c r="A32" s="14">
        <v>32775</v>
      </c>
      <c r="B32" s="23"/>
      <c r="C32" s="23"/>
      <c r="D32" s="24">
        <v>1</v>
      </c>
      <c r="E32" s="23"/>
      <c r="F32" s="23"/>
      <c r="G32" s="24">
        <v>1</v>
      </c>
      <c r="H32" s="24">
        <v>1</v>
      </c>
      <c r="I32" s="23"/>
      <c r="J32" s="9">
        <f t="shared" si="0"/>
        <v>1</v>
      </c>
      <c r="K32" s="9">
        <f t="shared" si="1"/>
        <v>0</v>
      </c>
      <c r="L32" s="9">
        <f t="shared" si="9"/>
        <v>41</v>
      </c>
      <c r="M32" s="9">
        <f t="shared" si="9"/>
        <v>50</v>
      </c>
      <c r="N32" s="5">
        <f t="shared" si="2"/>
        <v>0.5434173669467787</v>
      </c>
      <c r="O32" s="11">
        <f t="shared" si="8"/>
        <v>49.45098039215686</v>
      </c>
      <c r="P32" s="5">
        <f t="shared" si="3"/>
        <v>12.745098039215682</v>
      </c>
      <c r="Q32" s="9">
        <f t="shared" si="4"/>
        <v>1</v>
      </c>
      <c r="R32" s="9">
        <f t="shared" si="5"/>
        <v>2</v>
      </c>
    </row>
    <row r="33" spans="1:18" ht="12.75">
      <c r="A33" s="14">
        <v>32776</v>
      </c>
      <c r="B33" s="23"/>
      <c r="C33" s="23"/>
      <c r="D33" s="24">
        <v>7</v>
      </c>
      <c r="E33" s="24">
        <v>3</v>
      </c>
      <c r="F33" s="23"/>
      <c r="G33" s="23"/>
      <c r="H33" s="24">
        <v>11</v>
      </c>
      <c r="I33" s="24">
        <v>2</v>
      </c>
      <c r="J33" s="9">
        <f t="shared" si="0"/>
        <v>10</v>
      </c>
      <c r="K33" s="9">
        <f t="shared" si="1"/>
        <v>13</v>
      </c>
      <c r="L33" s="9">
        <f t="shared" si="9"/>
        <v>51</v>
      </c>
      <c r="M33" s="9">
        <f t="shared" si="9"/>
        <v>63</v>
      </c>
      <c r="N33" s="5">
        <f t="shared" si="2"/>
        <v>12.498599439775909</v>
      </c>
      <c r="O33" s="11">
        <f t="shared" si="8"/>
        <v>61.949579831932766</v>
      </c>
      <c r="P33" s="5">
        <f t="shared" si="3"/>
        <v>15.966386554621844</v>
      </c>
      <c r="Q33" s="9">
        <f t="shared" si="4"/>
        <v>0</v>
      </c>
      <c r="R33" s="9">
        <f t="shared" si="5"/>
        <v>23</v>
      </c>
    </row>
    <row r="34" spans="1:18" ht="12.75">
      <c r="A34" s="14">
        <v>32777</v>
      </c>
      <c r="B34" s="23"/>
      <c r="C34" s="23"/>
      <c r="D34" s="24">
        <v>3</v>
      </c>
      <c r="E34" s="24">
        <v>6</v>
      </c>
      <c r="F34" s="23"/>
      <c r="G34" s="23"/>
      <c r="H34" s="24">
        <v>8</v>
      </c>
      <c r="I34" s="24">
        <v>2</v>
      </c>
      <c r="J34" s="9">
        <f t="shared" si="0"/>
        <v>9</v>
      </c>
      <c r="K34" s="9">
        <f t="shared" si="1"/>
        <v>10</v>
      </c>
      <c r="L34" s="9">
        <f t="shared" si="9"/>
        <v>60</v>
      </c>
      <c r="M34" s="9">
        <f t="shared" si="9"/>
        <v>73</v>
      </c>
      <c r="N34" s="5">
        <f t="shared" si="2"/>
        <v>10.324929971988794</v>
      </c>
      <c r="O34" s="11">
        <f t="shared" si="8"/>
        <v>72.27450980392156</v>
      </c>
      <c r="P34" s="5">
        <f t="shared" si="3"/>
        <v>18.62745098039215</v>
      </c>
      <c r="Q34" s="9">
        <f t="shared" si="4"/>
        <v>0</v>
      </c>
      <c r="R34" s="9">
        <f t="shared" si="5"/>
        <v>19</v>
      </c>
    </row>
    <row r="35" spans="1:18" ht="12.75">
      <c r="A35" s="14">
        <v>32778</v>
      </c>
      <c r="B35" s="23"/>
      <c r="C35" s="23"/>
      <c r="D35" s="24">
        <v>1</v>
      </c>
      <c r="E35" s="24">
        <v>1</v>
      </c>
      <c r="F35" s="24">
        <v>1</v>
      </c>
      <c r="G35" s="23"/>
      <c r="H35" s="24">
        <v>3</v>
      </c>
      <c r="I35" s="23"/>
      <c r="J35" s="9">
        <f t="shared" si="0"/>
        <v>2</v>
      </c>
      <c r="K35" s="9">
        <f t="shared" si="1"/>
        <v>2</v>
      </c>
      <c r="L35" s="9">
        <f t="shared" si="9"/>
        <v>62</v>
      </c>
      <c r="M35" s="9">
        <f t="shared" si="9"/>
        <v>75</v>
      </c>
      <c r="N35" s="5">
        <f t="shared" si="2"/>
        <v>2.1736694677871147</v>
      </c>
      <c r="O35" s="11">
        <f t="shared" si="8"/>
        <v>74.44817927170868</v>
      </c>
      <c r="P35" s="5">
        <f t="shared" si="3"/>
        <v>19.187675070028007</v>
      </c>
      <c r="Q35" s="9">
        <f t="shared" si="4"/>
        <v>1</v>
      </c>
      <c r="R35" s="9">
        <f t="shared" si="5"/>
        <v>5</v>
      </c>
    </row>
    <row r="36" spans="1:18" ht="12.75">
      <c r="A36" s="14">
        <v>32779</v>
      </c>
      <c r="B36" s="23"/>
      <c r="C36" s="23"/>
      <c r="D36" s="24">
        <v>2</v>
      </c>
      <c r="E36" s="23"/>
      <c r="F36" s="23"/>
      <c r="G36" s="23"/>
      <c r="H36" s="24">
        <v>1</v>
      </c>
      <c r="I36" s="24">
        <v>2</v>
      </c>
      <c r="J36" s="9">
        <f aca="true" t="shared" si="10" ref="J36:J67">-B36-C36+D36+E36</f>
        <v>2</v>
      </c>
      <c r="K36" s="9">
        <f aca="true" t="shared" si="11" ref="K36:K67">-F36-G36+H36+I36</f>
        <v>3</v>
      </c>
      <c r="L36" s="9">
        <f t="shared" si="9"/>
        <v>64</v>
      </c>
      <c r="M36" s="9">
        <f t="shared" si="9"/>
        <v>78</v>
      </c>
      <c r="N36" s="5">
        <f aca="true" t="shared" si="12" ref="N36:N67">(+J36+K36)*($J$103/($J$103+$K$103))</f>
        <v>2.7170868347338932</v>
      </c>
      <c r="O36" s="11">
        <f t="shared" si="8"/>
        <v>77.16526610644257</v>
      </c>
      <c r="P36" s="5">
        <f aca="true" t="shared" si="13" ref="P36:P67">O36*100/$N$103</f>
        <v>19.887955182072822</v>
      </c>
      <c r="Q36" s="9">
        <f aca="true" t="shared" si="14" ref="Q36:Q67">+B36+C36+F36+G36</f>
        <v>0</v>
      </c>
      <c r="R36" s="9">
        <f aca="true" t="shared" si="15" ref="R36:R67">D36+E36+H36+I36</f>
        <v>5</v>
      </c>
    </row>
    <row r="37" spans="1:18" ht="12.75">
      <c r="A37" s="14">
        <v>32780</v>
      </c>
      <c r="B37" s="23"/>
      <c r="C37" s="23"/>
      <c r="D37" s="24">
        <v>3</v>
      </c>
      <c r="E37" s="24">
        <v>1</v>
      </c>
      <c r="F37" s="23"/>
      <c r="G37" s="23"/>
      <c r="H37" s="24">
        <v>4</v>
      </c>
      <c r="I37" s="24">
        <v>3</v>
      </c>
      <c r="J37" s="9">
        <f t="shared" si="10"/>
        <v>4</v>
      </c>
      <c r="K37" s="9">
        <f t="shared" si="11"/>
        <v>7</v>
      </c>
      <c r="L37" s="9">
        <f t="shared" si="9"/>
        <v>68</v>
      </c>
      <c r="M37" s="9">
        <f t="shared" si="9"/>
        <v>85</v>
      </c>
      <c r="N37" s="5">
        <f t="shared" si="12"/>
        <v>5.977591036414565</v>
      </c>
      <c r="O37" s="11">
        <f aca="true" t="shared" si="16" ref="O37:O68">O36+N37</f>
        <v>83.14285714285714</v>
      </c>
      <c r="P37" s="5">
        <f t="shared" si="13"/>
        <v>21.42857142857142</v>
      </c>
      <c r="Q37" s="9">
        <f t="shared" si="14"/>
        <v>0</v>
      </c>
      <c r="R37" s="9">
        <f t="shared" si="15"/>
        <v>11</v>
      </c>
    </row>
    <row r="38" spans="1:18" ht="12.75">
      <c r="A38" s="14">
        <v>32781</v>
      </c>
      <c r="B38" s="24">
        <v>1</v>
      </c>
      <c r="C38" s="23"/>
      <c r="D38" s="24">
        <v>10</v>
      </c>
      <c r="E38" s="24">
        <v>5</v>
      </c>
      <c r="F38" s="24">
        <v>1</v>
      </c>
      <c r="G38" s="23"/>
      <c r="H38" s="24">
        <v>17</v>
      </c>
      <c r="I38" s="24">
        <v>4</v>
      </c>
      <c r="J38" s="9">
        <f t="shared" si="10"/>
        <v>14</v>
      </c>
      <c r="K38" s="9">
        <f t="shared" si="11"/>
        <v>20</v>
      </c>
      <c r="L38" s="9">
        <f t="shared" si="9"/>
        <v>82</v>
      </c>
      <c r="M38" s="9">
        <f t="shared" si="9"/>
        <v>105</v>
      </c>
      <c r="N38" s="5">
        <f t="shared" si="12"/>
        <v>18.476190476190474</v>
      </c>
      <c r="O38" s="11">
        <f t="shared" si="16"/>
        <v>101.61904761904762</v>
      </c>
      <c r="P38" s="5">
        <f t="shared" si="13"/>
        <v>26.190476190476183</v>
      </c>
      <c r="Q38" s="9">
        <f t="shared" si="14"/>
        <v>2</v>
      </c>
      <c r="R38" s="9">
        <f t="shared" si="15"/>
        <v>36</v>
      </c>
    </row>
    <row r="39" spans="1:19" ht="12.75">
      <c r="A39" s="14">
        <v>32782</v>
      </c>
      <c r="B39" s="23"/>
      <c r="C39" s="23"/>
      <c r="D39" s="24">
        <v>2</v>
      </c>
      <c r="E39" s="24">
        <v>3</v>
      </c>
      <c r="F39" s="23"/>
      <c r="G39" s="23"/>
      <c r="H39" s="24">
        <v>2</v>
      </c>
      <c r="I39" s="23"/>
      <c r="J39" s="9">
        <f t="shared" si="10"/>
        <v>5</v>
      </c>
      <c r="K39" s="9">
        <f t="shared" si="11"/>
        <v>2</v>
      </c>
      <c r="L39" s="9">
        <f t="shared" si="9"/>
        <v>87</v>
      </c>
      <c r="M39" s="9">
        <f t="shared" si="9"/>
        <v>107</v>
      </c>
      <c r="N39" s="5">
        <f t="shared" si="12"/>
        <v>3.803921568627451</v>
      </c>
      <c r="O39" s="11">
        <f t="shared" si="16"/>
        <v>105.42296918767506</v>
      </c>
      <c r="P39" s="5">
        <f t="shared" si="13"/>
        <v>27.170868347338924</v>
      </c>
      <c r="Q39" s="9">
        <f t="shared" si="14"/>
        <v>0</v>
      </c>
      <c r="R39" s="9">
        <f t="shared" si="15"/>
        <v>7</v>
      </c>
      <c r="S39" s="8" t="s">
        <v>61</v>
      </c>
    </row>
    <row r="40" spans="1:18" ht="12.75">
      <c r="A40" s="14">
        <v>32783</v>
      </c>
      <c r="B40" s="23"/>
      <c r="C40" s="23"/>
      <c r="D40" s="24">
        <v>5</v>
      </c>
      <c r="E40" s="24">
        <v>3</v>
      </c>
      <c r="F40" s="23"/>
      <c r="G40" s="23"/>
      <c r="H40" s="24">
        <v>6</v>
      </c>
      <c r="I40" s="24">
        <v>1</v>
      </c>
      <c r="J40" s="9">
        <f t="shared" si="10"/>
        <v>8</v>
      </c>
      <c r="K40" s="9">
        <f t="shared" si="11"/>
        <v>7</v>
      </c>
      <c r="L40" s="9">
        <f t="shared" si="9"/>
        <v>95</v>
      </c>
      <c r="M40" s="9">
        <f t="shared" si="9"/>
        <v>114</v>
      </c>
      <c r="N40" s="5">
        <f t="shared" si="12"/>
        <v>8.15126050420168</v>
      </c>
      <c r="O40" s="11">
        <f t="shared" si="16"/>
        <v>113.57422969187675</v>
      </c>
      <c r="P40" s="5">
        <f t="shared" si="13"/>
        <v>29.27170868347338</v>
      </c>
      <c r="Q40" s="9">
        <f t="shared" si="14"/>
        <v>0</v>
      </c>
      <c r="R40" s="9">
        <f t="shared" si="15"/>
        <v>15</v>
      </c>
    </row>
    <row r="41" spans="1:18" ht="12.75">
      <c r="A41" s="14">
        <v>32784</v>
      </c>
      <c r="B41" s="23"/>
      <c r="C41" s="23"/>
      <c r="D41" s="24">
        <v>4</v>
      </c>
      <c r="E41" s="24">
        <v>2</v>
      </c>
      <c r="F41" s="23"/>
      <c r="G41" s="23"/>
      <c r="H41" s="24">
        <v>12</v>
      </c>
      <c r="I41" s="24">
        <v>3</v>
      </c>
      <c r="J41" s="9">
        <f t="shared" si="10"/>
        <v>6</v>
      </c>
      <c r="K41" s="9">
        <f t="shared" si="11"/>
        <v>15</v>
      </c>
      <c r="L41" s="9">
        <f t="shared" si="9"/>
        <v>101</v>
      </c>
      <c r="M41" s="9">
        <f t="shared" si="9"/>
        <v>129</v>
      </c>
      <c r="N41" s="5">
        <f t="shared" si="12"/>
        <v>11.411764705882351</v>
      </c>
      <c r="O41" s="11">
        <f t="shared" si="16"/>
        <v>124.9859943977591</v>
      </c>
      <c r="P41" s="5">
        <f t="shared" si="13"/>
        <v>32.21288515406161</v>
      </c>
      <c r="Q41" s="9">
        <f t="shared" si="14"/>
        <v>0</v>
      </c>
      <c r="R41" s="9">
        <f t="shared" si="15"/>
        <v>21</v>
      </c>
    </row>
    <row r="42" spans="1:18" ht="12.75">
      <c r="A42" s="14">
        <v>32785</v>
      </c>
      <c r="B42" s="23"/>
      <c r="C42" s="23"/>
      <c r="D42" s="24">
        <v>1</v>
      </c>
      <c r="E42" s="24">
        <v>3</v>
      </c>
      <c r="F42" s="23"/>
      <c r="G42" s="23"/>
      <c r="H42" s="24">
        <v>1</v>
      </c>
      <c r="I42" s="24">
        <v>1</v>
      </c>
      <c r="J42" s="9">
        <f t="shared" si="10"/>
        <v>4</v>
      </c>
      <c r="K42" s="9">
        <f t="shared" si="11"/>
        <v>2</v>
      </c>
      <c r="L42" s="9">
        <f t="shared" si="9"/>
        <v>105</v>
      </c>
      <c r="M42" s="9">
        <f t="shared" si="9"/>
        <v>131</v>
      </c>
      <c r="N42" s="5">
        <f t="shared" si="12"/>
        <v>3.2605042016806722</v>
      </c>
      <c r="O42" s="11">
        <f t="shared" si="16"/>
        <v>128.24649859943978</v>
      </c>
      <c r="P42" s="5">
        <f t="shared" si="13"/>
        <v>33.053221288515395</v>
      </c>
      <c r="Q42" s="9">
        <f t="shared" si="14"/>
        <v>0</v>
      </c>
      <c r="R42" s="9">
        <f t="shared" si="15"/>
        <v>6</v>
      </c>
    </row>
    <row r="43" spans="1:18" ht="12.75">
      <c r="A43" s="14">
        <v>32786</v>
      </c>
      <c r="B43" s="23"/>
      <c r="C43" s="23"/>
      <c r="D43" s="23"/>
      <c r="E43" s="23"/>
      <c r="F43" s="23"/>
      <c r="G43" s="23"/>
      <c r="H43" s="24">
        <v>1</v>
      </c>
      <c r="I43" s="23"/>
      <c r="J43" s="9">
        <f t="shared" si="10"/>
        <v>0</v>
      </c>
      <c r="K43" s="9">
        <f t="shared" si="11"/>
        <v>1</v>
      </c>
      <c r="L43" s="9">
        <f t="shared" si="9"/>
        <v>105</v>
      </c>
      <c r="M43" s="9">
        <f t="shared" si="9"/>
        <v>132</v>
      </c>
      <c r="N43" s="5">
        <f t="shared" si="12"/>
        <v>0.5434173669467787</v>
      </c>
      <c r="O43" s="11">
        <f t="shared" si="16"/>
        <v>128.78991596638656</v>
      </c>
      <c r="P43" s="5">
        <f t="shared" si="13"/>
        <v>33.19327731092436</v>
      </c>
      <c r="Q43" s="9">
        <f t="shared" si="14"/>
        <v>0</v>
      </c>
      <c r="R43" s="9">
        <f t="shared" si="15"/>
        <v>1</v>
      </c>
    </row>
    <row r="44" spans="1:18" ht="12.75">
      <c r="A44" s="14">
        <v>32787</v>
      </c>
      <c r="B44" s="23"/>
      <c r="C44" s="23"/>
      <c r="D44" s="24">
        <v>3</v>
      </c>
      <c r="E44" s="23"/>
      <c r="F44" s="23"/>
      <c r="G44" s="23"/>
      <c r="H44" s="24">
        <v>1</v>
      </c>
      <c r="I44" s="23"/>
      <c r="J44" s="9">
        <f t="shared" si="10"/>
        <v>3</v>
      </c>
      <c r="K44" s="9">
        <f t="shared" si="11"/>
        <v>1</v>
      </c>
      <c r="L44" s="9">
        <f t="shared" si="9"/>
        <v>108</v>
      </c>
      <c r="M44" s="9">
        <f t="shared" si="9"/>
        <v>133</v>
      </c>
      <c r="N44" s="5">
        <f t="shared" si="12"/>
        <v>2.1736694677871147</v>
      </c>
      <c r="O44" s="11">
        <f t="shared" si="16"/>
        <v>130.96358543417367</v>
      </c>
      <c r="P44" s="5">
        <f t="shared" si="13"/>
        <v>33.75350140056022</v>
      </c>
      <c r="Q44" s="9">
        <f t="shared" si="14"/>
        <v>0</v>
      </c>
      <c r="R44" s="9">
        <f t="shared" si="15"/>
        <v>4</v>
      </c>
    </row>
    <row r="45" spans="1:18" ht="12.75">
      <c r="A45" s="14">
        <v>32788</v>
      </c>
      <c r="B45" s="23"/>
      <c r="C45" s="23"/>
      <c r="D45" s="23"/>
      <c r="E45" s="24">
        <v>1</v>
      </c>
      <c r="F45" s="23"/>
      <c r="G45" s="23"/>
      <c r="H45" s="24">
        <v>1</v>
      </c>
      <c r="I45" s="23"/>
      <c r="J45" s="9">
        <f t="shared" si="10"/>
        <v>1</v>
      </c>
      <c r="K45" s="9">
        <f t="shared" si="11"/>
        <v>1</v>
      </c>
      <c r="L45" s="9">
        <f aca="true" t="shared" si="17" ref="L45:M64">L44+J45</f>
        <v>109</v>
      </c>
      <c r="M45" s="9">
        <f t="shared" si="17"/>
        <v>134</v>
      </c>
      <c r="N45" s="5">
        <f t="shared" si="12"/>
        <v>1.0868347338935573</v>
      </c>
      <c r="O45" s="11">
        <f t="shared" si="16"/>
        <v>132.05042016806723</v>
      </c>
      <c r="P45" s="5">
        <f t="shared" si="13"/>
        <v>34.033613445378144</v>
      </c>
      <c r="Q45" s="9">
        <f t="shared" si="14"/>
        <v>0</v>
      </c>
      <c r="R45" s="9">
        <f t="shared" si="15"/>
        <v>2</v>
      </c>
    </row>
    <row r="46" spans="1:18" ht="12.75">
      <c r="A46" s="14">
        <v>32789</v>
      </c>
      <c r="B46" s="23"/>
      <c r="C46" s="23"/>
      <c r="D46" s="24">
        <v>10</v>
      </c>
      <c r="E46" s="24">
        <v>3</v>
      </c>
      <c r="F46" s="24">
        <v>1</v>
      </c>
      <c r="G46" s="23"/>
      <c r="H46" s="24">
        <v>13</v>
      </c>
      <c r="I46" s="24">
        <v>2</v>
      </c>
      <c r="J46" s="9">
        <f t="shared" si="10"/>
        <v>13</v>
      </c>
      <c r="K46" s="9">
        <f t="shared" si="11"/>
        <v>14</v>
      </c>
      <c r="L46" s="9">
        <f t="shared" si="17"/>
        <v>122</v>
      </c>
      <c r="M46" s="9">
        <f t="shared" si="17"/>
        <v>148</v>
      </c>
      <c r="N46" s="5">
        <f t="shared" si="12"/>
        <v>14.672268907563025</v>
      </c>
      <c r="O46" s="11">
        <f t="shared" si="16"/>
        <v>146.72268907563026</v>
      </c>
      <c r="P46" s="5">
        <f t="shared" si="13"/>
        <v>37.81512605042016</v>
      </c>
      <c r="Q46" s="9">
        <f t="shared" si="14"/>
        <v>1</v>
      </c>
      <c r="R46" s="9">
        <f t="shared" si="15"/>
        <v>28</v>
      </c>
    </row>
    <row r="47" spans="1:18" ht="12.75">
      <c r="A47" s="14">
        <v>32790</v>
      </c>
      <c r="B47" s="23"/>
      <c r="C47" s="23"/>
      <c r="D47" s="24">
        <v>15</v>
      </c>
      <c r="E47" s="24">
        <v>5</v>
      </c>
      <c r="F47" s="23"/>
      <c r="G47" s="23"/>
      <c r="H47" s="24">
        <v>14</v>
      </c>
      <c r="I47" s="24">
        <v>3</v>
      </c>
      <c r="J47" s="9">
        <f t="shared" si="10"/>
        <v>20</v>
      </c>
      <c r="K47" s="9">
        <f t="shared" si="11"/>
        <v>17</v>
      </c>
      <c r="L47" s="9">
        <f t="shared" si="17"/>
        <v>142</v>
      </c>
      <c r="M47" s="9">
        <f t="shared" si="17"/>
        <v>165</v>
      </c>
      <c r="N47" s="5">
        <f t="shared" si="12"/>
        <v>20.106442577030812</v>
      </c>
      <c r="O47" s="11">
        <f t="shared" si="16"/>
        <v>166.82913165266106</v>
      </c>
      <c r="P47" s="5">
        <f t="shared" si="13"/>
        <v>42.9971988795518</v>
      </c>
      <c r="Q47" s="9">
        <f t="shared" si="14"/>
        <v>0</v>
      </c>
      <c r="R47" s="9">
        <f t="shared" si="15"/>
        <v>37</v>
      </c>
    </row>
    <row r="48" spans="1:18" ht="12.75">
      <c r="A48" s="14">
        <v>32791</v>
      </c>
      <c r="B48" s="23"/>
      <c r="C48" s="23"/>
      <c r="D48" s="24">
        <v>4</v>
      </c>
      <c r="E48" s="24">
        <v>2</v>
      </c>
      <c r="F48" s="23"/>
      <c r="G48" s="23"/>
      <c r="H48" s="24">
        <v>7</v>
      </c>
      <c r="I48" s="24">
        <v>2</v>
      </c>
      <c r="J48" s="9">
        <f t="shared" si="10"/>
        <v>6</v>
      </c>
      <c r="K48" s="9">
        <f t="shared" si="11"/>
        <v>9</v>
      </c>
      <c r="L48" s="9">
        <f t="shared" si="17"/>
        <v>148</v>
      </c>
      <c r="M48" s="9">
        <f t="shared" si="17"/>
        <v>174</v>
      </c>
      <c r="N48" s="5">
        <f t="shared" si="12"/>
        <v>8.15126050420168</v>
      </c>
      <c r="O48" s="11">
        <f t="shared" si="16"/>
        <v>174.98039215686273</v>
      </c>
      <c r="P48" s="5">
        <f t="shared" si="13"/>
        <v>45.098039215686256</v>
      </c>
      <c r="Q48" s="9">
        <f t="shared" si="14"/>
        <v>0</v>
      </c>
      <c r="R48" s="9">
        <f t="shared" si="15"/>
        <v>15</v>
      </c>
    </row>
    <row r="49" spans="1:18" ht="12.75">
      <c r="A49" s="14">
        <v>32792</v>
      </c>
      <c r="B49" s="23"/>
      <c r="C49" s="23"/>
      <c r="D49" s="23"/>
      <c r="E49" s="24">
        <v>1</v>
      </c>
      <c r="F49" s="23"/>
      <c r="G49" s="23"/>
      <c r="H49" s="23"/>
      <c r="I49" s="23"/>
      <c r="J49" s="9">
        <f t="shared" si="10"/>
        <v>1</v>
      </c>
      <c r="K49" s="9">
        <f t="shared" si="11"/>
        <v>0</v>
      </c>
      <c r="L49" s="9">
        <f t="shared" si="17"/>
        <v>149</v>
      </c>
      <c r="M49" s="9">
        <f t="shared" si="17"/>
        <v>174</v>
      </c>
      <c r="N49" s="5">
        <f t="shared" si="12"/>
        <v>0.5434173669467787</v>
      </c>
      <c r="O49" s="11">
        <f t="shared" si="16"/>
        <v>175.52380952380952</v>
      </c>
      <c r="P49" s="5">
        <f t="shared" si="13"/>
        <v>45.23809523809522</v>
      </c>
      <c r="Q49" s="9">
        <f t="shared" si="14"/>
        <v>0</v>
      </c>
      <c r="R49" s="9">
        <f t="shared" si="15"/>
        <v>1</v>
      </c>
    </row>
    <row r="50" spans="1:18" ht="12.75">
      <c r="A50" s="14">
        <v>32793</v>
      </c>
      <c r="B50" s="24">
        <v>1</v>
      </c>
      <c r="C50" s="23"/>
      <c r="D50" s="24">
        <v>1</v>
      </c>
      <c r="E50" s="23"/>
      <c r="F50" s="23"/>
      <c r="G50" s="23"/>
      <c r="H50" s="23"/>
      <c r="I50" s="24">
        <v>1</v>
      </c>
      <c r="J50" s="9">
        <f t="shared" si="10"/>
        <v>0</v>
      </c>
      <c r="K50" s="9">
        <f t="shared" si="11"/>
        <v>1</v>
      </c>
      <c r="L50" s="9">
        <f t="shared" si="17"/>
        <v>149</v>
      </c>
      <c r="M50" s="9">
        <f t="shared" si="17"/>
        <v>175</v>
      </c>
      <c r="N50" s="5">
        <f t="shared" si="12"/>
        <v>0.5434173669467787</v>
      </c>
      <c r="O50" s="11">
        <f t="shared" si="16"/>
        <v>176.0672268907563</v>
      </c>
      <c r="P50" s="5">
        <f t="shared" si="13"/>
        <v>45.37815126050419</v>
      </c>
      <c r="Q50" s="9">
        <f t="shared" si="14"/>
        <v>1</v>
      </c>
      <c r="R50" s="9">
        <f t="shared" si="15"/>
        <v>2</v>
      </c>
    </row>
    <row r="51" spans="1:18" ht="12.75">
      <c r="A51" s="14">
        <v>32794</v>
      </c>
      <c r="B51" s="23"/>
      <c r="C51" s="23"/>
      <c r="D51" s="23"/>
      <c r="E51" s="24">
        <v>5</v>
      </c>
      <c r="F51" s="24">
        <v>1</v>
      </c>
      <c r="G51" s="23"/>
      <c r="H51" s="24">
        <v>4</v>
      </c>
      <c r="I51" s="23"/>
      <c r="J51" s="9">
        <f t="shared" si="10"/>
        <v>5</v>
      </c>
      <c r="K51" s="9">
        <f t="shared" si="11"/>
        <v>3</v>
      </c>
      <c r="L51" s="9">
        <f t="shared" si="17"/>
        <v>154</v>
      </c>
      <c r="M51" s="9">
        <f t="shared" si="17"/>
        <v>178</v>
      </c>
      <c r="N51" s="5">
        <f t="shared" si="12"/>
        <v>4.347338935574229</v>
      </c>
      <c r="O51" s="11">
        <f t="shared" si="16"/>
        <v>180.41456582633054</v>
      </c>
      <c r="P51" s="5">
        <f t="shared" si="13"/>
        <v>46.4985994397759</v>
      </c>
      <c r="Q51" s="9">
        <f t="shared" si="14"/>
        <v>1</v>
      </c>
      <c r="R51" s="9">
        <f t="shared" si="15"/>
        <v>9</v>
      </c>
    </row>
    <row r="52" spans="1:18" ht="12.75">
      <c r="A52" s="14">
        <v>32795</v>
      </c>
      <c r="B52" s="23"/>
      <c r="C52" s="23"/>
      <c r="D52" s="23"/>
      <c r="E52" s="24">
        <v>1</v>
      </c>
      <c r="F52" s="23"/>
      <c r="G52" s="23"/>
      <c r="H52" s="23"/>
      <c r="I52" s="24">
        <v>1</v>
      </c>
      <c r="J52" s="9">
        <f t="shared" si="10"/>
        <v>1</v>
      </c>
      <c r="K52" s="9">
        <f t="shared" si="11"/>
        <v>1</v>
      </c>
      <c r="L52" s="9">
        <f t="shared" si="17"/>
        <v>155</v>
      </c>
      <c r="M52" s="9">
        <f t="shared" si="17"/>
        <v>179</v>
      </c>
      <c r="N52" s="5">
        <f t="shared" si="12"/>
        <v>1.0868347338935573</v>
      </c>
      <c r="O52" s="11">
        <f t="shared" si="16"/>
        <v>181.5014005602241</v>
      </c>
      <c r="P52" s="5">
        <f t="shared" si="13"/>
        <v>46.77871148459383</v>
      </c>
      <c r="Q52" s="9">
        <f t="shared" si="14"/>
        <v>0</v>
      </c>
      <c r="R52" s="9">
        <f t="shared" si="15"/>
        <v>2</v>
      </c>
    </row>
    <row r="53" spans="1:19" ht="12.75">
      <c r="A53" s="14">
        <v>32796</v>
      </c>
      <c r="B53" s="23"/>
      <c r="C53" s="23"/>
      <c r="D53" s="23"/>
      <c r="E53" s="23"/>
      <c r="F53" s="23"/>
      <c r="G53" s="23"/>
      <c r="H53" s="23"/>
      <c r="I53" s="23"/>
      <c r="J53" s="9">
        <f t="shared" si="10"/>
        <v>0</v>
      </c>
      <c r="K53" s="9">
        <f t="shared" si="11"/>
        <v>0</v>
      </c>
      <c r="L53" s="9">
        <f t="shared" si="17"/>
        <v>155</v>
      </c>
      <c r="M53" s="9">
        <f t="shared" si="17"/>
        <v>179</v>
      </c>
      <c r="N53" s="5">
        <f t="shared" si="12"/>
        <v>0</v>
      </c>
      <c r="O53" s="11">
        <f t="shared" si="16"/>
        <v>181.5014005602241</v>
      </c>
      <c r="P53" s="5">
        <f t="shared" si="13"/>
        <v>46.77871148459383</v>
      </c>
      <c r="Q53" s="9">
        <f t="shared" si="14"/>
        <v>0</v>
      </c>
      <c r="R53" s="9">
        <f t="shared" si="15"/>
        <v>0</v>
      </c>
      <c r="S53" s="8" t="s">
        <v>62</v>
      </c>
    </row>
    <row r="54" spans="1:18" ht="12.75">
      <c r="A54" s="14">
        <v>32797</v>
      </c>
      <c r="B54" s="23"/>
      <c r="C54" s="23"/>
      <c r="D54" s="23"/>
      <c r="E54" s="23"/>
      <c r="F54" s="23"/>
      <c r="G54" s="23"/>
      <c r="H54" s="23"/>
      <c r="I54" s="23"/>
      <c r="J54" s="9">
        <f t="shared" si="10"/>
        <v>0</v>
      </c>
      <c r="K54" s="9">
        <f t="shared" si="11"/>
        <v>0</v>
      </c>
      <c r="L54" s="9">
        <f t="shared" si="17"/>
        <v>155</v>
      </c>
      <c r="M54" s="9">
        <f t="shared" si="17"/>
        <v>179</v>
      </c>
      <c r="N54" s="5">
        <f t="shared" si="12"/>
        <v>0</v>
      </c>
      <c r="O54" s="11">
        <f t="shared" si="16"/>
        <v>181.5014005602241</v>
      </c>
      <c r="P54" s="5">
        <f t="shared" si="13"/>
        <v>46.77871148459383</v>
      </c>
      <c r="Q54" s="9">
        <f t="shared" si="14"/>
        <v>0</v>
      </c>
      <c r="R54" s="9">
        <f t="shared" si="15"/>
        <v>0</v>
      </c>
    </row>
    <row r="55" spans="1:18" ht="12.75">
      <c r="A55" s="14">
        <v>32798</v>
      </c>
      <c r="B55" s="23"/>
      <c r="C55" s="23"/>
      <c r="D55" s="23"/>
      <c r="E55" s="24">
        <v>1</v>
      </c>
      <c r="F55" s="23"/>
      <c r="G55" s="23"/>
      <c r="H55" s="23"/>
      <c r="I55" s="23"/>
      <c r="J55" s="9">
        <f t="shared" si="10"/>
        <v>1</v>
      </c>
      <c r="K55" s="9">
        <f t="shared" si="11"/>
        <v>0</v>
      </c>
      <c r="L55" s="9">
        <f t="shared" si="17"/>
        <v>156</v>
      </c>
      <c r="M55" s="9">
        <f t="shared" si="17"/>
        <v>179</v>
      </c>
      <c r="N55" s="5">
        <f t="shared" si="12"/>
        <v>0.5434173669467787</v>
      </c>
      <c r="O55" s="11">
        <f t="shared" si="16"/>
        <v>182.0448179271709</v>
      </c>
      <c r="P55" s="5">
        <f t="shared" si="13"/>
        <v>46.91876750700279</v>
      </c>
      <c r="Q55" s="9">
        <f t="shared" si="14"/>
        <v>0</v>
      </c>
      <c r="R55" s="9">
        <f t="shared" si="15"/>
        <v>1</v>
      </c>
    </row>
    <row r="56" spans="1:18" ht="12.75">
      <c r="A56" s="14">
        <v>32799</v>
      </c>
      <c r="B56" s="23"/>
      <c r="C56" s="23"/>
      <c r="D56" s="23"/>
      <c r="E56" s="23"/>
      <c r="F56" s="23"/>
      <c r="G56" s="23"/>
      <c r="H56" s="24">
        <v>1</v>
      </c>
      <c r="I56" s="23"/>
      <c r="J56" s="9">
        <f t="shared" si="10"/>
        <v>0</v>
      </c>
      <c r="K56" s="9">
        <f t="shared" si="11"/>
        <v>1</v>
      </c>
      <c r="L56" s="9">
        <f t="shared" si="17"/>
        <v>156</v>
      </c>
      <c r="M56" s="9">
        <f t="shared" si="17"/>
        <v>180</v>
      </c>
      <c r="N56" s="5">
        <f t="shared" si="12"/>
        <v>0.5434173669467787</v>
      </c>
      <c r="O56" s="11">
        <f t="shared" si="16"/>
        <v>182.58823529411768</v>
      </c>
      <c r="P56" s="5">
        <f t="shared" si="13"/>
        <v>47.05882352941176</v>
      </c>
      <c r="Q56" s="9">
        <f t="shared" si="14"/>
        <v>0</v>
      </c>
      <c r="R56" s="9">
        <f t="shared" si="15"/>
        <v>1</v>
      </c>
    </row>
    <row r="57" spans="1:18" ht="12.75">
      <c r="A57" s="14">
        <v>32800</v>
      </c>
      <c r="B57" s="23"/>
      <c r="C57" s="23"/>
      <c r="D57" s="23"/>
      <c r="E57" s="23"/>
      <c r="F57" s="23"/>
      <c r="G57" s="23"/>
      <c r="H57" s="23"/>
      <c r="I57" s="23"/>
      <c r="J57" s="9">
        <f t="shared" si="10"/>
        <v>0</v>
      </c>
      <c r="K57" s="9">
        <f t="shared" si="11"/>
        <v>0</v>
      </c>
      <c r="L57" s="9">
        <f t="shared" si="17"/>
        <v>156</v>
      </c>
      <c r="M57" s="9">
        <f t="shared" si="17"/>
        <v>180</v>
      </c>
      <c r="N57" s="5">
        <f t="shared" si="12"/>
        <v>0</v>
      </c>
      <c r="O57" s="11">
        <f t="shared" si="16"/>
        <v>182.58823529411768</v>
      </c>
      <c r="P57" s="5">
        <f t="shared" si="13"/>
        <v>47.05882352941176</v>
      </c>
      <c r="Q57" s="9">
        <f t="shared" si="14"/>
        <v>0</v>
      </c>
      <c r="R57" s="9">
        <f t="shared" si="15"/>
        <v>0</v>
      </c>
    </row>
    <row r="58" spans="1:18" ht="12.75">
      <c r="A58" s="14">
        <v>32801</v>
      </c>
      <c r="B58" s="23"/>
      <c r="C58" s="23"/>
      <c r="D58" s="23"/>
      <c r="E58" s="23"/>
      <c r="F58" s="23"/>
      <c r="G58" s="23"/>
      <c r="H58" s="23"/>
      <c r="I58" s="23"/>
      <c r="J58" s="9">
        <f t="shared" si="10"/>
        <v>0</v>
      </c>
      <c r="K58" s="9">
        <f t="shared" si="11"/>
        <v>0</v>
      </c>
      <c r="L58" s="9">
        <f t="shared" si="17"/>
        <v>156</v>
      </c>
      <c r="M58" s="9">
        <f t="shared" si="17"/>
        <v>180</v>
      </c>
      <c r="N58" s="5">
        <f t="shared" si="12"/>
        <v>0</v>
      </c>
      <c r="O58" s="11">
        <f t="shared" si="16"/>
        <v>182.58823529411768</v>
      </c>
      <c r="P58" s="5">
        <f t="shared" si="13"/>
        <v>47.05882352941176</v>
      </c>
      <c r="Q58" s="9">
        <f t="shared" si="14"/>
        <v>0</v>
      </c>
      <c r="R58" s="9">
        <f t="shared" si="15"/>
        <v>0</v>
      </c>
    </row>
    <row r="59" spans="1:18" ht="12.75">
      <c r="A59" s="14">
        <v>32802</v>
      </c>
      <c r="B59" s="23"/>
      <c r="C59" s="23"/>
      <c r="D59" s="23"/>
      <c r="E59" s="24">
        <v>1</v>
      </c>
      <c r="F59" s="23"/>
      <c r="G59" s="23"/>
      <c r="H59" s="23"/>
      <c r="I59" s="23"/>
      <c r="J59" s="9">
        <f t="shared" si="10"/>
        <v>1</v>
      </c>
      <c r="K59" s="9">
        <f t="shared" si="11"/>
        <v>0</v>
      </c>
      <c r="L59" s="9">
        <f t="shared" si="17"/>
        <v>157</v>
      </c>
      <c r="M59" s="9">
        <f t="shared" si="17"/>
        <v>180</v>
      </c>
      <c r="N59" s="5">
        <f t="shared" si="12"/>
        <v>0.5434173669467787</v>
      </c>
      <c r="O59" s="11">
        <f t="shared" si="16"/>
        <v>183.13165266106446</v>
      </c>
      <c r="P59" s="5">
        <f t="shared" si="13"/>
        <v>47.198879551820724</v>
      </c>
      <c r="Q59" s="9">
        <f t="shared" si="14"/>
        <v>0</v>
      </c>
      <c r="R59" s="9">
        <f t="shared" si="15"/>
        <v>1</v>
      </c>
    </row>
    <row r="60" spans="1:18" ht="12.75">
      <c r="A60" s="14">
        <v>32803</v>
      </c>
      <c r="B60" s="23"/>
      <c r="C60" s="23"/>
      <c r="D60" s="23"/>
      <c r="E60" s="23"/>
      <c r="F60" s="23"/>
      <c r="G60" s="23"/>
      <c r="H60" s="23"/>
      <c r="I60" s="23"/>
      <c r="J60" s="9">
        <f t="shared" si="10"/>
        <v>0</v>
      </c>
      <c r="K60" s="9">
        <f t="shared" si="11"/>
        <v>0</v>
      </c>
      <c r="L60" s="9">
        <f t="shared" si="17"/>
        <v>157</v>
      </c>
      <c r="M60" s="9">
        <f t="shared" si="17"/>
        <v>180</v>
      </c>
      <c r="N60" s="5">
        <f t="shared" si="12"/>
        <v>0</v>
      </c>
      <c r="O60" s="11">
        <f t="shared" si="16"/>
        <v>183.13165266106446</v>
      </c>
      <c r="P60" s="5">
        <f t="shared" si="13"/>
        <v>47.198879551820724</v>
      </c>
      <c r="Q60" s="9">
        <f t="shared" si="14"/>
        <v>0</v>
      </c>
      <c r="R60" s="9">
        <f t="shared" si="15"/>
        <v>0</v>
      </c>
    </row>
    <row r="61" spans="1:18" ht="12.75">
      <c r="A61" s="14">
        <v>32804</v>
      </c>
      <c r="B61" s="23"/>
      <c r="C61" s="23"/>
      <c r="D61" s="24">
        <v>1</v>
      </c>
      <c r="E61" s="23"/>
      <c r="F61" s="23"/>
      <c r="G61" s="23"/>
      <c r="H61" s="24">
        <v>1</v>
      </c>
      <c r="I61" s="23"/>
      <c r="J61" s="9">
        <f t="shared" si="10"/>
        <v>1</v>
      </c>
      <c r="K61" s="9">
        <f t="shared" si="11"/>
        <v>1</v>
      </c>
      <c r="L61" s="9">
        <f t="shared" si="17"/>
        <v>158</v>
      </c>
      <c r="M61" s="9">
        <f t="shared" si="17"/>
        <v>181</v>
      </c>
      <c r="N61" s="5">
        <f t="shared" si="12"/>
        <v>1.0868347338935573</v>
      </c>
      <c r="O61" s="11">
        <f t="shared" si="16"/>
        <v>184.21848739495803</v>
      </c>
      <c r="P61" s="5">
        <f t="shared" si="13"/>
        <v>47.47899159663865</v>
      </c>
      <c r="Q61" s="9">
        <f t="shared" si="14"/>
        <v>0</v>
      </c>
      <c r="R61" s="9">
        <f t="shared" si="15"/>
        <v>2</v>
      </c>
    </row>
    <row r="62" spans="1:18" ht="12.75">
      <c r="A62" s="14">
        <v>32805</v>
      </c>
      <c r="B62" s="23"/>
      <c r="C62" s="23"/>
      <c r="D62" s="24">
        <v>1</v>
      </c>
      <c r="E62" s="24">
        <v>2</v>
      </c>
      <c r="F62" s="23"/>
      <c r="G62" s="23"/>
      <c r="H62" s="23"/>
      <c r="I62" s="23"/>
      <c r="J62" s="9">
        <f t="shared" si="10"/>
        <v>3</v>
      </c>
      <c r="K62" s="9">
        <f t="shared" si="11"/>
        <v>0</v>
      </c>
      <c r="L62" s="9">
        <f t="shared" si="17"/>
        <v>161</v>
      </c>
      <c r="M62" s="9">
        <f t="shared" si="17"/>
        <v>181</v>
      </c>
      <c r="N62" s="5">
        <f t="shared" si="12"/>
        <v>1.6302521008403361</v>
      </c>
      <c r="O62" s="11">
        <f t="shared" si="16"/>
        <v>185.84873949579836</v>
      </c>
      <c r="P62" s="5">
        <f t="shared" si="13"/>
        <v>47.89915966386555</v>
      </c>
      <c r="Q62" s="9">
        <f t="shared" si="14"/>
        <v>0</v>
      </c>
      <c r="R62" s="9">
        <f t="shared" si="15"/>
        <v>3</v>
      </c>
    </row>
    <row r="63" spans="1:18" ht="12.75">
      <c r="A63" s="14">
        <v>32806</v>
      </c>
      <c r="B63" s="23"/>
      <c r="C63" s="23"/>
      <c r="D63" s="23"/>
      <c r="E63" s="23"/>
      <c r="F63" s="23"/>
      <c r="G63" s="23"/>
      <c r="H63" s="23"/>
      <c r="I63" s="23"/>
      <c r="J63" s="9">
        <f t="shared" si="10"/>
        <v>0</v>
      </c>
      <c r="K63" s="9">
        <f t="shared" si="11"/>
        <v>0</v>
      </c>
      <c r="L63" s="9">
        <f t="shared" si="17"/>
        <v>161</v>
      </c>
      <c r="M63" s="9">
        <f t="shared" si="17"/>
        <v>181</v>
      </c>
      <c r="N63" s="5">
        <f t="shared" si="12"/>
        <v>0</v>
      </c>
      <c r="O63" s="11">
        <f t="shared" si="16"/>
        <v>185.84873949579836</v>
      </c>
      <c r="P63" s="5">
        <f t="shared" si="13"/>
        <v>47.89915966386555</v>
      </c>
      <c r="Q63" s="9">
        <f t="shared" si="14"/>
        <v>0</v>
      </c>
      <c r="R63" s="9">
        <f t="shared" si="15"/>
        <v>0</v>
      </c>
    </row>
    <row r="64" spans="1:18" ht="12.75">
      <c r="A64" s="14">
        <v>32807</v>
      </c>
      <c r="B64" s="23"/>
      <c r="C64" s="23"/>
      <c r="D64" s="24">
        <v>2</v>
      </c>
      <c r="E64" s="23"/>
      <c r="F64" s="23"/>
      <c r="G64" s="23"/>
      <c r="H64" s="23"/>
      <c r="I64" s="23"/>
      <c r="J64" s="9">
        <f t="shared" si="10"/>
        <v>2</v>
      </c>
      <c r="K64" s="9">
        <f t="shared" si="11"/>
        <v>0</v>
      </c>
      <c r="L64" s="9">
        <f t="shared" si="17"/>
        <v>163</v>
      </c>
      <c r="M64" s="9">
        <f t="shared" si="17"/>
        <v>181</v>
      </c>
      <c r="N64" s="5">
        <f t="shared" si="12"/>
        <v>1.0868347338935573</v>
      </c>
      <c r="O64" s="11">
        <f t="shared" si="16"/>
        <v>186.93557422969192</v>
      </c>
      <c r="P64" s="5">
        <f t="shared" si="13"/>
        <v>48.17927170868347</v>
      </c>
      <c r="Q64" s="9">
        <f t="shared" si="14"/>
        <v>0</v>
      </c>
      <c r="R64" s="9">
        <f t="shared" si="15"/>
        <v>2</v>
      </c>
    </row>
    <row r="65" spans="1:18" ht="12.75">
      <c r="A65" s="14">
        <v>32808</v>
      </c>
      <c r="B65" s="23"/>
      <c r="C65" s="23"/>
      <c r="D65" s="24">
        <v>6</v>
      </c>
      <c r="E65" s="23"/>
      <c r="F65" s="23"/>
      <c r="G65" s="23"/>
      <c r="H65" s="24">
        <v>3</v>
      </c>
      <c r="I65" s="24">
        <v>2</v>
      </c>
      <c r="J65" s="9">
        <f t="shared" si="10"/>
        <v>6</v>
      </c>
      <c r="K65" s="9">
        <f t="shared" si="11"/>
        <v>5</v>
      </c>
      <c r="L65" s="9">
        <f aca="true" t="shared" si="18" ref="L65:M84">L64+J65</f>
        <v>169</v>
      </c>
      <c r="M65" s="9">
        <f t="shared" si="18"/>
        <v>186</v>
      </c>
      <c r="N65" s="5">
        <f t="shared" si="12"/>
        <v>5.977591036414565</v>
      </c>
      <c r="O65" s="11">
        <f t="shared" si="16"/>
        <v>192.9131652661065</v>
      </c>
      <c r="P65" s="5">
        <f t="shared" si="13"/>
        <v>49.71988795518207</v>
      </c>
      <c r="Q65" s="9">
        <f t="shared" si="14"/>
        <v>0</v>
      </c>
      <c r="R65" s="9">
        <f t="shared" si="15"/>
        <v>11</v>
      </c>
    </row>
    <row r="66" spans="1:18" ht="12.75">
      <c r="A66" s="14">
        <v>32809</v>
      </c>
      <c r="B66" s="23"/>
      <c r="C66" s="23"/>
      <c r="D66" s="24">
        <v>1</v>
      </c>
      <c r="E66" s="23"/>
      <c r="F66" s="23"/>
      <c r="G66" s="23"/>
      <c r="H66" s="23"/>
      <c r="I66" s="23"/>
      <c r="J66" s="9">
        <f t="shared" si="10"/>
        <v>1</v>
      </c>
      <c r="K66" s="9">
        <f t="shared" si="11"/>
        <v>0</v>
      </c>
      <c r="L66" s="9">
        <f t="shared" si="18"/>
        <v>170</v>
      </c>
      <c r="M66" s="9">
        <f t="shared" si="18"/>
        <v>186</v>
      </c>
      <c r="N66" s="5">
        <f t="shared" si="12"/>
        <v>0.5434173669467787</v>
      </c>
      <c r="O66" s="11">
        <f t="shared" si="16"/>
        <v>193.45658263305327</v>
      </c>
      <c r="P66" s="5">
        <f t="shared" si="13"/>
        <v>49.85994397759103</v>
      </c>
      <c r="Q66" s="9">
        <f t="shared" si="14"/>
        <v>0</v>
      </c>
      <c r="R66" s="9">
        <f t="shared" si="15"/>
        <v>1</v>
      </c>
    </row>
    <row r="67" spans="1:19" ht="12.75">
      <c r="A67" s="14">
        <v>32810</v>
      </c>
      <c r="B67" s="23"/>
      <c r="C67" s="23"/>
      <c r="D67" s="23"/>
      <c r="E67" s="23"/>
      <c r="F67" s="23"/>
      <c r="G67" s="23"/>
      <c r="H67" s="23"/>
      <c r="I67" s="23"/>
      <c r="J67" s="9">
        <f t="shared" si="10"/>
        <v>0</v>
      </c>
      <c r="K67" s="9">
        <f t="shared" si="11"/>
        <v>0</v>
      </c>
      <c r="L67" s="9">
        <f t="shared" si="18"/>
        <v>170</v>
      </c>
      <c r="M67" s="9">
        <f t="shared" si="18"/>
        <v>186</v>
      </c>
      <c r="N67" s="5">
        <f t="shared" si="12"/>
        <v>0</v>
      </c>
      <c r="O67" s="11">
        <f t="shared" si="16"/>
        <v>193.45658263305327</v>
      </c>
      <c r="P67" s="5">
        <f t="shared" si="13"/>
        <v>49.85994397759103</v>
      </c>
      <c r="Q67" s="9">
        <f t="shared" si="14"/>
        <v>0</v>
      </c>
      <c r="R67" s="9">
        <f t="shared" si="15"/>
        <v>0</v>
      </c>
      <c r="S67" s="8" t="s">
        <v>63</v>
      </c>
    </row>
    <row r="68" spans="1:18" ht="12.75">
      <c r="A68" s="14">
        <v>32811</v>
      </c>
      <c r="B68" s="23"/>
      <c r="C68" s="23"/>
      <c r="D68" s="23"/>
      <c r="E68" s="23"/>
      <c r="F68" s="23"/>
      <c r="G68" s="23"/>
      <c r="H68" s="23"/>
      <c r="I68" s="23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170</v>
      </c>
      <c r="M68" s="9">
        <f t="shared" si="18"/>
        <v>186</v>
      </c>
      <c r="N68" s="5">
        <f aca="true" t="shared" si="21" ref="N68:N101">(+J68+K68)*($J$103/($J$103+$K$103))</f>
        <v>0</v>
      </c>
      <c r="O68" s="11">
        <f t="shared" si="16"/>
        <v>193.45658263305327</v>
      </c>
      <c r="P68" s="5">
        <f aca="true" t="shared" si="22" ref="P68:P101">O68*100/$N$103</f>
        <v>49.85994397759103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4">
        <v>32812</v>
      </c>
      <c r="B69" s="23"/>
      <c r="C69" s="23"/>
      <c r="D69" s="23"/>
      <c r="E69" s="23"/>
      <c r="F69" s="23"/>
      <c r="G69" s="23"/>
      <c r="H69" s="23"/>
      <c r="I69" s="23"/>
      <c r="J69" s="9">
        <f t="shared" si="19"/>
        <v>0</v>
      </c>
      <c r="K69" s="9">
        <f t="shared" si="20"/>
        <v>0</v>
      </c>
      <c r="L69" s="9">
        <f t="shared" si="18"/>
        <v>170</v>
      </c>
      <c r="M69" s="9">
        <f t="shared" si="18"/>
        <v>186</v>
      </c>
      <c r="N69" s="5">
        <f t="shared" si="21"/>
        <v>0</v>
      </c>
      <c r="O69" s="11">
        <f aca="true" t="shared" si="25" ref="O69:O101">O68+N69</f>
        <v>193.45658263305327</v>
      </c>
      <c r="P69" s="5">
        <f t="shared" si="22"/>
        <v>49.85994397759103</v>
      </c>
      <c r="Q69" s="9">
        <f t="shared" si="23"/>
        <v>0</v>
      </c>
      <c r="R69" s="9">
        <f t="shared" si="24"/>
        <v>0</v>
      </c>
    </row>
    <row r="70" spans="1:18" ht="12.75">
      <c r="A70" s="14">
        <v>32813</v>
      </c>
      <c r="B70" s="23"/>
      <c r="C70" s="23"/>
      <c r="D70" s="23"/>
      <c r="E70" s="23"/>
      <c r="F70" s="23"/>
      <c r="G70" s="23"/>
      <c r="H70" s="23"/>
      <c r="I70" s="24">
        <v>2</v>
      </c>
      <c r="J70" s="9">
        <f t="shared" si="19"/>
        <v>0</v>
      </c>
      <c r="K70" s="9">
        <f t="shared" si="20"/>
        <v>2</v>
      </c>
      <c r="L70" s="9">
        <f t="shared" si="18"/>
        <v>170</v>
      </c>
      <c r="M70" s="9">
        <f t="shared" si="18"/>
        <v>188</v>
      </c>
      <c r="N70" s="5">
        <f t="shared" si="21"/>
        <v>1.0868347338935573</v>
      </c>
      <c r="O70" s="11">
        <f t="shared" si="25"/>
        <v>194.54341736694684</v>
      </c>
      <c r="P70" s="5">
        <f t="shared" si="22"/>
        <v>50.14005602240897</v>
      </c>
      <c r="Q70" s="9">
        <f t="shared" si="23"/>
        <v>0</v>
      </c>
      <c r="R70" s="9">
        <f t="shared" si="24"/>
        <v>2</v>
      </c>
    </row>
    <row r="71" spans="1:18" ht="12.75">
      <c r="A71" s="14">
        <v>32814</v>
      </c>
      <c r="B71" s="23"/>
      <c r="C71" s="23"/>
      <c r="D71" s="23"/>
      <c r="E71" s="23"/>
      <c r="F71" s="23"/>
      <c r="G71" s="23"/>
      <c r="H71" s="23"/>
      <c r="I71" s="23"/>
      <c r="J71" s="9">
        <f t="shared" si="19"/>
        <v>0</v>
      </c>
      <c r="K71" s="9">
        <f t="shared" si="20"/>
        <v>0</v>
      </c>
      <c r="L71" s="9">
        <f t="shared" si="18"/>
        <v>170</v>
      </c>
      <c r="M71" s="9">
        <f t="shared" si="18"/>
        <v>188</v>
      </c>
      <c r="N71" s="5">
        <f t="shared" si="21"/>
        <v>0</v>
      </c>
      <c r="O71" s="11">
        <f t="shared" si="25"/>
        <v>194.54341736694684</v>
      </c>
      <c r="P71" s="5">
        <f t="shared" si="22"/>
        <v>50.14005602240897</v>
      </c>
      <c r="Q71" s="9">
        <f t="shared" si="23"/>
        <v>0</v>
      </c>
      <c r="R71" s="9">
        <f t="shared" si="24"/>
        <v>0</v>
      </c>
    </row>
    <row r="72" spans="1:18" ht="12.75">
      <c r="A72" s="14">
        <v>32815</v>
      </c>
      <c r="B72" s="23"/>
      <c r="C72" s="23"/>
      <c r="D72" s="24">
        <v>2</v>
      </c>
      <c r="E72" s="23"/>
      <c r="F72" s="23"/>
      <c r="G72" s="23"/>
      <c r="H72" s="23"/>
      <c r="I72" s="24">
        <v>1</v>
      </c>
      <c r="J72" s="9">
        <f t="shared" si="19"/>
        <v>2</v>
      </c>
      <c r="K72" s="9">
        <f t="shared" si="20"/>
        <v>1</v>
      </c>
      <c r="L72" s="9">
        <f t="shared" si="18"/>
        <v>172</v>
      </c>
      <c r="M72" s="9">
        <f t="shared" si="18"/>
        <v>189</v>
      </c>
      <c r="N72" s="5">
        <f t="shared" si="21"/>
        <v>1.6302521008403361</v>
      </c>
      <c r="O72" s="11">
        <f t="shared" si="25"/>
        <v>196.17366946778716</v>
      </c>
      <c r="P72" s="5">
        <f t="shared" si="22"/>
        <v>50.560224089635845</v>
      </c>
      <c r="Q72" s="9">
        <f t="shared" si="23"/>
        <v>0</v>
      </c>
      <c r="R72" s="9">
        <f t="shared" si="24"/>
        <v>3</v>
      </c>
    </row>
    <row r="73" spans="1:18" ht="12.75">
      <c r="A73" s="14">
        <v>32816</v>
      </c>
      <c r="B73" s="23"/>
      <c r="C73" s="24">
        <v>1</v>
      </c>
      <c r="D73" s="24">
        <v>10</v>
      </c>
      <c r="E73" s="24">
        <v>8</v>
      </c>
      <c r="F73" s="23"/>
      <c r="G73" s="23"/>
      <c r="H73" s="24">
        <v>2</v>
      </c>
      <c r="I73" s="23"/>
      <c r="J73" s="9">
        <f t="shared" si="19"/>
        <v>17</v>
      </c>
      <c r="K73" s="9">
        <f t="shared" si="20"/>
        <v>2</v>
      </c>
      <c r="L73" s="9">
        <f t="shared" si="18"/>
        <v>189</v>
      </c>
      <c r="M73" s="9">
        <f t="shared" si="18"/>
        <v>191</v>
      </c>
      <c r="N73" s="5">
        <f t="shared" si="21"/>
        <v>10.324929971988794</v>
      </c>
      <c r="O73" s="11">
        <f t="shared" si="25"/>
        <v>206.49859943977594</v>
      </c>
      <c r="P73" s="5">
        <f t="shared" si="22"/>
        <v>53.22128851540615</v>
      </c>
      <c r="Q73" s="9">
        <f t="shared" si="23"/>
        <v>1</v>
      </c>
      <c r="R73" s="9">
        <f t="shared" si="24"/>
        <v>20</v>
      </c>
    </row>
    <row r="74" spans="1:18" ht="12.75">
      <c r="A74" s="14">
        <v>32817</v>
      </c>
      <c r="B74" s="23"/>
      <c r="C74" s="23"/>
      <c r="D74" s="24">
        <v>21</v>
      </c>
      <c r="E74" s="24">
        <v>11</v>
      </c>
      <c r="F74" s="24">
        <v>2</v>
      </c>
      <c r="G74" s="23"/>
      <c r="H74" s="24">
        <v>16</v>
      </c>
      <c r="I74" s="24">
        <v>2</v>
      </c>
      <c r="J74" s="9">
        <f t="shared" si="19"/>
        <v>32</v>
      </c>
      <c r="K74" s="9">
        <f t="shared" si="20"/>
        <v>16</v>
      </c>
      <c r="L74" s="9">
        <f t="shared" si="18"/>
        <v>221</v>
      </c>
      <c r="M74" s="9">
        <f t="shared" si="18"/>
        <v>207</v>
      </c>
      <c r="N74" s="5">
        <f t="shared" si="21"/>
        <v>26.084033613445378</v>
      </c>
      <c r="O74" s="11">
        <f t="shared" si="25"/>
        <v>232.58263305322131</v>
      </c>
      <c r="P74" s="5">
        <f t="shared" si="22"/>
        <v>59.94397759103641</v>
      </c>
      <c r="Q74" s="9">
        <f t="shared" si="23"/>
        <v>2</v>
      </c>
      <c r="R74" s="9">
        <f t="shared" si="24"/>
        <v>50</v>
      </c>
    </row>
    <row r="75" spans="1:18" ht="12.75">
      <c r="A75" s="14">
        <v>32818</v>
      </c>
      <c r="B75" s="23"/>
      <c r="C75" s="23"/>
      <c r="D75" s="24">
        <v>22</v>
      </c>
      <c r="E75" s="24">
        <v>11</v>
      </c>
      <c r="F75" s="23"/>
      <c r="G75" s="23"/>
      <c r="H75" s="24">
        <v>12</v>
      </c>
      <c r="I75" s="24">
        <v>9</v>
      </c>
      <c r="J75" s="9">
        <f t="shared" si="19"/>
        <v>33</v>
      </c>
      <c r="K75" s="9">
        <f t="shared" si="20"/>
        <v>21</v>
      </c>
      <c r="L75" s="9">
        <f t="shared" si="18"/>
        <v>254</v>
      </c>
      <c r="M75" s="9">
        <f t="shared" si="18"/>
        <v>228</v>
      </c>
      <c r="N75" s="5">
        <f t="shared" si="21"/>
        <v>29.34453781512605</v>
      </c>
      <c r="O75" s="11">
        <f t="shared" si="25"/>
        <v>261.9271708683474</v>
      </c>
      <c r="P75" s="5">
        <f t="shared" si="22"/>
        <v>67.50700280112044</v>
      </c>
      <c r="Q75" s="9">
        <f t="shared" si="23"/>
        <v>0</v>
      </c>
      <c r="R75" s="9">
        <f t="shared" si="24"/>
        <v>54</v>
      </c>
    </row>
    <row r="76" spans="1:18" ht="12.75">
      <c r="A76" s="14">
        <v>32819</v>
      </c>
      <c r="B76" s="23"/>
      <c r="C76" s="23"/>
      <c r="D76" s="24">
        <v>12</v>
      </c>
      <c r="E76" s="24">
        <v>9</v>
      </c>
      <c r="F76" s="23"/>
      <c r="G76" s="23"/>
      <c r="H76" s="24">
        <v>6</v>
      </c>
      <c r="I76" s="24">
        <v>11</v>
      </c>
      <c r="J76" s="9">
        <f t="shared" si="19"/>
        <v>21</v>
      </c>
      <c r="K76" s="9">
        <f t="shared" si="20"/>
        <v>17</v>
      </c>
      <c r="L76" s="9">
        <f t="shared" si="18"/>
        <v>275</v>
      </c>
      <c r="M76" s="9">
        <f t="shared" si="18"/>
        <v>245</v>
      </c>
      <c r="N76" s="5">
        <f t="shared" si="21"/>
        <v>20.64985994397759</v>
      </c>
      <c r="O76" s="11">
        <f t="shared" si="25"/>
        <v>282.577030812325</v>
      </c>
      <c r="P76" s="5">
        <f t="shared" si="22"/>
        <v>72.82913165266106</v>
      </c>
      <c r="Q76" s="9">
        <f t="shared" si="23"/>
        <v>0</v>
      </c>
      <c r="R76" s="9">
        <f t="shared" si="24"/>
        <v>38</v>
      </c>
    </row>
    <row r="77" spans="1:18" ht="12.75">
      <c r="A77" s="14">
        <v>32820</v>
      </c>
      <c r="B77" s="23"/>
      <c r="C77" s="23"/>
      <c r="D77" s="24">
        <v>14</v>
      </c>
      <c r="E77" s="24">
        <v>6</v>
      </c>
      <c r="F77" s="23"/>
      <c r="G77" s="23"/>
      <c r="H77" s="24">
        <v>13</v>
      </c>
      <c r="I77" s="24">
        <v>3</v>
      </c>
      <c r="J77" s="9">
        <f t="shared" si="19"/>
        <v>20</v>
      </c>
      <c r="K77" s="9">
        <f t="shared" si="20"/>
        <v>16</v>
      </c>
      <c r="L77" s="9">
        <f t="shared" si="18"/>
        <v>295</v>
      </c>
      <c r="M77" s="9">
        <f t="shared" si="18"/>
        <v>261</v>
      </c>
      <c r="N77" s="5">
        <f t="shared" si="21"/>
        <v>19.56302521008403</v>
      </c>
      <c r="O77" s="11">
        <f t="shared" si="25"/>
        <v>302.14005602240906</v>
      </c>
      <c r="P77" s="5">
        <f t="shared" si="22"/>
        <v>77.87114845938375</v>
      </c>
      <c r="Q77" s="9">
        <f t="shared" si="23"/>
        <v>0</v>
      </c>
      <c r="R77" s="9">
        <f t="shared" si="24"/>
        <v>36</v>
      </c>
    </row>
    <row r="78" spans="1:18" ht="12.75">
      <c r="A78" s="14">
        <v>32821</v>
      </c>
      <c r="B78" s="23"/>
      <c r="C78" s="24">
        <v>1</v>
      </c>
      <c r="D78" s="24">
        <v>16</v>
      </c>
      <c r="E78" s="24">
        <v>8</v>
      </c>
      <c r="F78" s="23"/>
      <c r="G78" s="23"/>
      <c r="H78" s="24">
        <v>12</v>
      </c>
      <c r="I78" s="24">
        <v>6</v>
      </c>
      <c r="J78" s="9">
        <f t="shared" si="19"/>
        <v>23</v>
      </c>
      <c r="K78" s="9">
        <f t="shared" si="20"/>
        <v>18</v>
      </c>
      <c r="L78" s="9">
        <f t="shared" si="18"/>
        <v>318</v>
      </c>
      <c r="M78" s="9">
        <f t="shared" si="18"/>
        <v>279</v>
      </c>
      <c r="N78" s="5">
        <f t="shared" si="21"/>
        <v>22.280112044817926</v>
      </c>
      <c r="O78" s="11">
        <f t="shared" si="25"/>
        <v>324.420168067227</v>
      </c>
      <c r="P78" s="5">
        <f t="shared" si="22"/>
        <v>83.61344537815125</v>
      </c>
      <c r="Q78" s="9">
        <f t="shared" si="23"/>
        <v>1</v>
      </c>
      <c r="R78" s="9">
        <f t="shared" si="24"/>
        <v>42</v>
      </c>
    </row>
    <row r="79" spans="1:18" ht="12.75">
      <c r="A79" s="14">
        <v>32822</v>
      </c>
      <c r="B79" s="23"/>
      <c r="C79" s="23"/>
      <c r="D79" s="24">
        <v>4</v>
      </c>
      <c r="E79" s="24">
        <v>2</v>
      </c>
      <c r="F79" s="24">
        <v>1</v>
      </c>
      <c r="G79" s="23"/>
      <c r="H79" s="24">
        <v>1</v>
      </c>
      <c r="I79" s="24">
        <v>1</v>
      </c>
      <c r="J79" s="9">
        <f t="shared" si="19"/>
        <v>6</v>
      </c>
      <c r="K79" s="9">
        <f t="shared" si="20"/>
        <v>1</v>
      </c>
      <c r="L79" s="9">
        <f t="shared" si="18"/>
        <v>324</v>
      </c>
      <c r="M79" s="9">
        <f t="shared" si="18"/>
        <v>280</v>
      </c>
      <c r="N79" s="5">
        <f t="shared" si="21"/>
        <v>3.803921568627451</v>
      </c>
      <c r="O79" s="11">
        <f t="shared" si="25"/>
        <v>328.22408963585445</v>
      </c>
      <c r="P79" s="5">
        <f t="shared" si="22"/>
        <v>84.59383753501402</v>
      </c>
      <c r="Q79" s="9">
        <f t="shared" si="23"/>
        <v>1</v>
      </c>
      <c r="R79" s="9">
        <f t="shared" si="24"/>
        <v>8</v>
      </c>
    </row>
    <row r="80" spans="1:18" ht="12.75">
      <c r="A80" s="14">
        <v>32823</v>
      </c>
      <c r="B80" s="23"/>
      <c r="C80" s="23"/>
      <c r="D80" s="23"/>
      <c r="E80" s="23"/>
      <c r="F80" s="23"/>
      <c r="G80" s="23"/>
      <c r="H80" s="23"/>
      <c r="I80" s="23"/>
      <c r="J80" s="9">
        <f t="shared" si="19"/>
        <v>0</v>
      </c>
      <c r="K80" s="9">
        <f t="shared" si="20"/>
        <v>0</v>
      </c>
      <c r="L80" s="9">
        <f t="shared" si="18"/>
        <v>324</v>
      </c>
      <c r="M80" s="9">
        <f t="shared" si="18"/>
        <v>280</v>
      </c>
      <c r="N80" s="5">
        <f t="shared" si="21"/>
        <v>0</v>
      </c>
      <c r="O80" s="11">
        <f t="shared" si="25"/>
        <v>328.22408963585445</v>
      </c>
      <c r="P80" s="5">
        <f t="shared" si="22"/>
        <v>84.59383753501402</v>
      </c>
      <c r="Q80" s="9">
        <f t="shared" si="23"/>
        <v>0</v>
      </c>
      <c r="R80" s="9">
        <f t="shared" si="24"/>
        <v>0</v>
      </c>
    </row>
    <row r="81" spans="1:19" ht="12.75">
      <c r="A81" s="14">
        <v>32824</v>
      </c>
      <c r="B81" s="23"/>
      <c r="C81" s="23"/>
      <c r="D81" s="24">
        <v>11</v>
      </c>
      <c r="E81" s="24">
        <v>5</v>
      </c>
      <c r="F81" s="23"/>
      <c r="G81" s="24">
        <v>1</v>
      </c>
      <c r="H81" s="24">
        <v>8</v>
      </c>
      <c r="I81" s="24">
        <v>2</v>
      </c>
      <c r="J81" s="9">
        <f t="shared" si="19"/>
        <v>16</v>
      </c>
      <c r="K81" s="9">
        <f t="shared" si="20"/>
        <v>9</v>
      </c>
      <c r="L81" s="9">
        <f t="shared" si="18"/>
        <v>340</v>
      </c>
      <c r="M81" s="9">
        <f t="shared" si="18"/>
        <v>289</v>
      </c>
      <c r="N81" s="5">
        <f t="shared" si="21"/>
        <v>13.585434173669467</v>
      </c>
      <c r="O81" s="11">
        <f t="shared" si="25"/>
        <v>341.8095238095239</v>
      </c>
      <c r="P81" s="5">
        <f t="shared" si="22"/>
        <v>88.09523809523809</v>
      </c>
      <c r="Q81" s="9">
        <f t="shared" si="23"/>
        <v>1</v>
      </c>
      <c r="R81" s="9">
        <f t="shared" si="24"/>
        <v>26</v>
      </c>
      <c r="S81" s="8" t="s">
        <v>64</v>
      </c>
    </row>
    <row r="82" spans="1:18" ht="12.75">
      <c r="A82" s="14">
        <v>32825</v>
      </c>
      <c r="B82" s="23"/>
      <c r="C82" s="23"/>
      <c r="D82" s="23"/>
      <c r="E82" s="23"/>
      <c r="F82" s="23"/>
      <c r="G82" s="23"/>
      <c r="H82" s="23"/>
      <c r="I82" s="23"/>
      <c r="J82" s="9">
        <f t="shared" si="19"/>
        <v>0</v>
      </c>
      <c r="K82" s="9">
        <f t="shared" si="20"/>
        <v>0</v>
      </c>
      <c r="L82" s="9">
        <f t="shared" si="18"/>
        <v>340</v>
      </c>
      <c r="M82" s="9">
        <f t="shared" si="18"/>
        <v>289</v>
      </c>
      <c r="N82" s="5">
        <f t="shared" si="21"/>
        <v>0</v>
      </c>
      <c r="O82" s="11">
        <f t="shared" si="25"/>
        <v>341.8095238095239</v>
      </c>
      <c r="P82" s="5">
        <f t="shared" si="22"/>
        <v>88.09523809523809</v>
      </c>
      <c r="Q82" s="9">
        <f t="shared" si="23"/>
        <v>0</v>
      </c>
      <c r="R82" s="9">
        <f t="shared" si="24"/>
        <v>0</v>
      </c>
    </row>
    <row r="83" spans="1:18" ht="12.75">
      <c r="A83" s="14">
        <v>32826</v>
      </c>
      <c r="B83" s="23"/>
      <c r="C83" s="23"/>
      <c r="D83" s="23"/>
      <c r="E83" s="23"/>
      <c r="F83" s="23"/>
      <c r="G83" s="23"/>
      <c r="H83" s="23"/>
      <c r="I83" s="23"/>
      <c r="J83" s="9">
        <f t="shared" si="19"/>
        <v>0</v>
      </c>
      <c r="K83" s="9">
        <f t="shared" si="20"/>
        <v>0</v>
      </c>
      <c r="L83" s="9">
        <f t="shared" si="18"/>
        <v>340</v>
      </c>
      <c r="M83" s="9">
        <f t="shared" si="18"/>
        <v>289</v>
      </c>
      <c r="N83" s="5">
        <f t="shared" si="21"/>
        <v>0</v>
      </c>
      <c r="O83" s="11">
        <f t="shared" si="25"/>
        <v>341.8095238095239</v>
      </c>
      <c r="P83" s="5">
        <f t="shared" si="22"/>
        <v>88.09523809523809</v>
      </c>
      <c r="Q83" s="9">
        <f t="shared" si="23"/>
        <v>0</v>
      </c>
      <c r="R83" s="9">
        <f t="shared" si="24"/>
        <v>0</v>
      </c>
    </row>
    <row r="84" spans="1:18" ht="12.75">
      <c r="A84" s="14">
        <v>32827</v>
      </c>
      <c r="B84" s="23"/>
      <c r="C84" s="23"/>
      <c r="D84" s="23"/>
      <c r="E84" s="23"/>
      <c r="F84" s="23"/>
      <c r="G84" s="23"/>
      <c r="H84" s="23"/>
      <c r="I84" s="23"/>
      <c r="J84" s="9">
        <f t="shared" si="19"/>
        <v>0</v>
      </c>
      <c r="K84" s="9">
        <f t="shared" si="20"/>
        <v>0</v>
      </c>
      <c r="L84" s="9">
        <f t="shared" si="18"/>
        <v>340</v>
      </c>
      <c r="M84" s="9">
        <f t="shared" si="18"/>
        <v>289</v>
      </c>
      <c r="N84" s="5">
        <f t="shared" si="21"/>
        <v>0</v>
      </c>
      <c r="O84" s="11">
        <f t="shared" si="25"/>
        <v>341.8095238095239</v>
      </c>
      <c r="P84" s="5">
        <f t="shared" si="22"/>
        <v>88.09523809523809</v>
      </c>
      <c r="Q84" s="9">
        <f t="shared" si="23"/>
        <v>0</v>
      </c>
      <c r="R84" s="9">
        <f t="shared" si="24"/>
        <v>0</v>
      </c>
    </row>
    <row r="85" spans="1:18" ht="12.75">
      <c r="A85" s="14">
        <v>32828</v>
      </c>
      <c r="B85" s="23"/>
      <c r="C85" s="23"/>
      <c r="D85" s="24">
        <v>11</v>
      </c>
      <c r="E85" s="24">
        <v>2</v>
      </c>
      <c r="F85" s="24">
        <v>1</v>
      </c>
      <c r="G85" s="23"/>
      <c r="H85" s="24">
        <v>9</v>
      </c>
      <c r="I85" s="24">
        <v>1</v>
      </c>
      <c r="J85" s="9">
        <f t="shared" si="19"/>
        <v>13</v>
      </c>
      <c r="K85" s="9">
        <f t="shared" si="20"/>
        <v>9</v>
      </c>
      <c r="L85" s="9">
        <f aca="true" t="shared" si="26" ref="L85:M101">L84+J85</f>
        <v>353</v>
      </c>
      <c r="M85" s="9">
        <f t="shared" si="26"/>
        <v>298</v>
      </c>
      <c r="N85" s="5">
        <f t="shared" si="21"/>
        <v>11.95518207282913</v>
      </c>
      <c r="O85" s="11">
        <f t="shared" si="25"/>
        <v>353.76470588235304</v>
      </c>
      <c r="P85" s="5">
        <f t="shared" si="22"/>
        <v>91.17647058823529</v>
      </c>
      <c r="Q85" s="9">
        <f t="shared" si="23"/>
        <v>1</v>
      </c>
      <c r="R85" s="9">
        <f t="shared" si="24"/>
        <v>23</v>
      </c>
    </row>
    <row r="86" spans="1:18" ht="12.75">
      <c r="A86" s="14">
        <v>32829</v>
      </c>
      <c r="B86" s="24">
        <v>1</v>
      </c>
      <c r="C86" s="23"/>
      <c r="D86" s="23"/>
      <c r="E86" s="23"/>
      <c r="F86" s="23"/>
      <c r="G86" s="23"/>
      <c r="H86" s="24">
        <v>4</v>
      </c>
      <c r="I86" s="23"/>
      <c r="J86" s="9">
        <f t="shared" si="19"/>
        <v>-1</v>
      </c>
      <c r="K86" s="9">
        <f t="shared" si="20"/>
        <v>4</v>
      </c>
      <c r="L86" s="9">
        <f t="shared" si="26"/>
        <v>352</v>
      </c>
      <c r="M86" s="9">
        <f t="shared" si="26"/>
        <v>302</v>
      </c>
      <c r="N86" s="5">
        <f t="shared" si="21"/>
        <v>1.6302521008403361</v>
      </c>
      <c r="O86" s="11">
        <f t="shared" si="25"/>
        <v>355.39495798319336</v>
      </c>
      <c r="P86" s="5">
        <f t="shared" si="22"/>
        <v>91.59663865546219</v>
      </c>
      <c r="Q86" s="9">
        <f t="shared" si="23"/>
        <v>1</v>
      </c>
      <c r="R86" s="9">
        <f t="shared" si="24"/>
        <v>4</v>
      </c>
    </row>
    <row r="87" spans="1:18" ht="12.75">
      <c r="A87" s="14">
        <v>32830</v>
      </c>
      <c r="B87" s="23"/>
      <c r="C87" s="23"/>
      <c r="D87" s="24">
        <v>3</v>
      </c>
      <c r="E87" s="23"/>
      <c r="F87" s="23"/>
      <c r="G87" s="23"/>
      <c r="H87" s="24">
        <v>1</v>
      </c>
      <c r="I87" s="23"/>
      <c r="J87" s="9">
        <f t="shared" si="19"/>
        <v>3</v>
      </c>
      <c r="K87" s="9">
        <f t="shared" si="20"/>
        <v>1</v>
      </c>
      <c r="L87" s="9">
        <f t="shared" si="26"/>
        <v>355</v>
      </c>
      <c r="M87" s="9">
        <f t="shared" si="26"/>
        <v>303</v>
      </c>
      <c r="N87" s="5">
        <f t="shared" si="21"/>
        <v>2.1736694677871147</v>
      </c>
      <c r="O87" s="11">
        <f t="shared" si="25"/>
        <v>357.5686274509805</v>
      </c>
      <c r="P87" s="5">
        <f t="shared" si="22"/>
        <v>92.15686274509804</v>
      </c>
      <c r="Q87" s="9">
        <f t="shared" si="23"/>
        <v>0</v>
      </c>
      <c r="R87" s="9">
        <f t="shared" si="24"/>
        <v>4</v>
      </c>
    </row>
    <row r="88" spans="1:18" ht="12.75">
      <c r="A88" s="14">
        <v>32831</v>
      </c>
      <c r="B88" s="23"/>
      <c r="C88" s="23"/>
      <c r="D88" s="23"/>
      <c r="E88" s="23"/>
      <c r="F88" s="23"/>
      <c r="G88" s="23"/>
      <c r="H88" s="23"/>
      <c r="I88" s="24">
        <v>1</v>
      </c>
      <c r="J88" s="9">
        <f t="shared" si="19"/>
        <v>0</v>
      </c>
      <c r="K88" s="9">
        <f t="shared" si="20"/>
        <v>1</v>
      </c>
      <c r="L88" s="9">
        <f t="shared" si="26"/>
        <v>355</v>
      </c>
      <c r="M88" s="9">
        <f t="shared" si="26"/>
        <v>304</v>
      </c>
      <c r="N88" s="5">
        <f t="shared" si="21"/>
        <v>0.5434173669467787</v>
      </c>
      <c r="O88" s="11">
        <f t="shared" si="25"/>
        <v>358.11204481792726</v>
      </c>
      <c r="P88" s="5">
        <f t="shared" si="22"/>
        <v>92.296918767507</v>
      </c>
      <c r="Q88" s="9">
        <f t="shared" si="23"/>
        <v>0</v>
      </c>
      <c r="R88" s="9">
        <f t="shared" si="24"/>
        <v>1</v>
      </c>
    </row>
    <row r="89" spans="1:18" ht="12.75">
      <c r="A89" s="14">
        <v>32832</v>
      </c>
      <c r="B89" s="23"/>
      <c r="C89" s="23"/>
      <c r="D89" s="23"/>
      <c r="E89" s="24">
        <v>2</v>
      </c>
      <c r="F89" s="23"/>
      <c r="G89" s="23"/>
      <c r="H89" s="23"/>
      <c r="I89" s="23"/>
      <c r="J89" s="9">
        <f t="shared" si="19"/>
        <v>2</v>
      </c>
      <c r="K89" s="9">
        <f t="shared" si="20"/>
        <v>0</v>
      </c>
      <c r="L89" s="9">
        <f t="shared" si="26"/>
        <v>357</v>
      </c>
      <c r="M89" s="9">
        <f t="shared" si="26"/>
        <v>304</v>
      </c>
      <c r="N89" s="5">
        <f t="shared" si="21"/>
        <v>1.0868347338935573</v>
      </c>
      <c r="O89" s="11">
        <f t="shared" si="25"/>
        <v>359.1988795518208</v>
      </c>
      <c r="P89" s="5">
        <f t="shared" si="22"/>
        <v>92.57703081232492</v>
      </c>
      <c r="Q89" s="9">
        <f t="shared" si="23"/>
        <v>0</v>
      </c>
      <c r="R89" s="9">
        <f t="shared" si="24"/>
        <v>2</v>
      </c>
    </row>
    <row r="90" spans="1:18" ht="12.75">
      <c r="A90" s="14">
        <v>32833</v>
      </c>
      <c r="B90" s="23"/>
      <c r="C90" s="23"/>
      <c r="D90" s="23"/>
      <c r="E90" s="23"/>
      <c r="F90" s="23"/>
      <c r="G90" s="23"/>
      <c r="H90" s="23"/>
      <c r="I90" s="23"/>
      <c r="J90" s="9">
        <f t="shared" si="19"/>
        <v>0</v>
      </c>
      <c r="K90" s="9">
        <f t="shared" si="20"/>
        <v>0</v>
      </c>
      <c r="L90" s="9">
        <f t="shared" si="26"/>
        <v>357</v>
      </c>
      <c r="M90" s="9">
        <f t="shared" si="26"/>
        <v>304</v>
      </c>
      <c r="N90" s="5">
        <f t="shared" si="21"/>
        <v>0</v>
      </c>
      <c r="O90" s="11">
        <f t="shared" si="25"/>
        <v>359.1988795518208</v>
      </c>
      <c r="P90" s="5">
        <f t="shared" si="22"/>
        <v>92.57703081232492</v>
      </c>
      <c r="Q90" s="9">
        <f t="shared" si="23"/>
        <v>0</v>
      </c>
      <c r="R90" s="9">
        <f t="shared" si="24"/>
        <v>0</v>
      </c>
    </row>
    <row r="91" spans="1:18" ht="12.75">
      <c r="A91" s="14">
        <v>32834</v>
      </c>
      <c r="B91" s="23"/>
      <c r="C91" s="23"/>
      <c r="D91" s="23"/>
      <c r="E91" s="24">
        <v>1</v>
      </c>
      <c r="F91" s="23"/>
      <c r="G91" s="23"/>
      <c r="H91" s="24">
        <v>1</v>
      </c>
      <c r="I91" s="23"/>
      <c r="J91" s="9">
        <f t="shared" si="19"/>
        <v>1</v>
      </c>
      <c r="K91" s="9">
        <f t="shared" si="20"/>
        <v>1</v>
      </c>
      <c r="L91" s="9">
        <f t="shared" si="26"/>
        <v>358</v>
      </c>
      <c r="M91" s="9">
        <f t="shared" si="26"/>
        <v>305</v>
      </c>
      <c r="N91" s="5">
        <f t="shared" si="21"/>
        <v>1.0868347338935573</v>
      </c>
      <c r="O91" s="11">
        <f t="shared" si="25"/>
        <v>360.2857142857144</v>
      </c>
      <c r="P91" s="5">
        <f t="shared" si="22"/>
        <v>92.85714285714286</v>
      </c>
      <c r="Q91" s="9">
        <f t="shared" si="23"/>
        <v>0</v>
      </c>
      <c r="R91" s="9">
        <f t="shared" si="24"/>
        <v>2</v>
      </c>
    </row>
    <row r="92" spans="1:18" ht="12.75">
      <c r="A92" s="14">
        <v>32835</v>
      </c>
      <c r="B92" s="23"/>
      <c r="C92" s="23"/>
      <c r="D92" s="24">
        <v>8</v>
      </c>
      <c r="E92" s="24">
        <v>5</v>
      </c>
      <c r="F92" s="23"/>
      <c r="G92" s="24">
        <v>2</v>
      </c>
      <c r="H92" s="24">
        <v>3</v>
      </c>
      <c r="I92" s="24">
        <v>2</v>
      </c>
      <c r="J92" s="9">
        <f t="shared" si="19"/>
        <v>13</v>
      </c>
      <c r="K92" s="9">
        <f t="shared" si="20"/>
        <v>3</v>
      </c>
      <c r="L92" s="9">
        <f t="shared" si="26"/>
        <v>371</v>
      </c>
      <c r="M92" s="9">
        <f t="shared" si="26"/>
        <v>308</v>
      </c>
      <c r="N92" s="5">
        <f t="shared" si="21"/>
        <v>8.694677871148459</v>
      </c>
      <c r="O92" s="11">
        <f t="shared" si="25"/>
        <v>368.9803921568629</v>
      </c>
      <c r="P92" s="5">
        <f t="shared" si="22"/>
        <v>95.09803921568628</v>
      </c>
      <c r="Q92" s="9">
        <f t="shared" si="23"/>
        <v>2</v>
      </c>
      <c r="R92" s="9">
        <f t="shared" si="24"/>
        <v>18</v>
      </c>
    </row>
    <row r="93" spans="1:18" ht="12.75">
      <c r="A93" s="14">
        <v>32836</v>
      </c>
      <c r="B93" s="23"/>
      <c r="C93" s="24">
        <v>1</v>
      </c>
      <c r="D93" s="23"/>
      <c r="E93" s="24">
        <v>1</v>
      </c>
      <c r="F93" s="23"/>
      <c r="G93" s="23"/>
      <c r="H93" s="23"/>
      <c r="I93" s="24">
        <v>4</v>
      </c>
      <c r="J93" s="9">
        <f t="shared" si="19"/>
        <v>0</v>
      </c>
      <c r="K93" s="9">
        <f t="shared" si="20"/>
        <v>4</v>
      </c>
      <c r="L93" s="9">
        <f t="shared" si="26"/>
        <v>371</v>
      </c>
      <c r="M93" s="9">
        <f t="shared" si="26"/>
        <v>312</v>
      </c>
      <c r="N93" s="5">
        <f t="shared" si="21"/>
        <v>2.1736694677871147</v>
      </c>
      <c r="O93" s="11">
        <f t="shared" si="25"/>
        <v>371.15406162465</v>
      </c>
      <c r="P93" s="5">
        <f t="shared" si="22"/>
        <v>95.65826330532214</v>
      </c>
      <c r="Q93" s="9">
        <f t="shared" si="23"/>
        <v>1</v>
      </c>
      <c r="R93" s="9">
        <f t="shared" si="24"/>
        <v>5</v>
      </c>
    </row>
    <row r="94" spans="1:18" ht="12.75">
      <c r="A94" s="14">
        <v>32837</v>
      </c>
      <c r="B94" s="23"/>
      <c r="C94" s="23"/>
      <c r="D94" s="24">
        <v>3</v>
      </c>
      <c r="E94" s="24">
        <v>1</v>
      </c>
      <c r="F94" s="23"/>
      <c r="G94" s="23"/>
      <c r="H94" s="24">
        <v>4</v>
      </c>
      <c r="I94" s="24">
        <v>2</v>
      </c>
      <c r="J94" s="9">
        <f t="shared" si="19"/>
        <v>4</v>
      </c>
      <c r="K94" s="9">
        <f t="shared" si="20"/>
        <v>6</v>
      </c>
      <c r="L94" s="9">
        <f t="shared" si="26"/>
        <v>375</v>
      </c>
      <c r="M94" s="9">
        <f t="shared" si="26"/>
        <v>318</v>
      </c>
      <c r="N94" s="5">
        <f t="shared" si="21"/>
        <v>5.4341736694677865</v>
      </c>
      <c r="O94" s="11">
        <f t="shared" si="25"/>
        <v>376.5882352941178</v>
      </c>
      <c r="P94" s="5">
        <f t="shared" si="22"/>
        <v>97.05882352941177</v>
      </c>
      <c r="Q94" s="9">
        <f t="shared" si="23"/>
        <v>0</v>
      </c>
      <c r="R94" s="9">
        <f t="shared" si="24"/>
        <v>10</v>
      </c>
    </row>
    <row r="95" spans="1:19" ht="12.75">
      <c r="A95" s="14">
        <v>32838</v>
      </c>
      <c r="B95" s="23"/>
      <c r="C95" s="23"/>
      <c r="D95" s="24">
        <v>1</v>
      </c>
      <c r="E95" s="24">
        <v>1</v>
      </c>
      <c r="F95" s="23"/>
      <c r="G95" s="23"/>
      <c r="H95" s="23"/>
      <c r="I95" s="24">
        <v>1</v>
      </c>
      <c r="J95" s="9">
        <f t="shared" si="19"/>
        <v>2</v>
      </c>
      <c r="K95" s="9">
        <f t="shared" si="20"/>
        <v>1</v>
      </c>
      <c r="L95" s="9">
        <f t="shared" si="26"/>
        <v>377</v>
      </c>
      <c r="M95" s="9">
        <f t="shared" si="26"/>
        <v>319</v>
      </c>
      <c r="N95" s="5">
        <f t="shared" si="21"/>
        <v>1.6302521008403361</v>
      </c>
      <c r="O95" s="11">
        <f t="shared" si="25"/>
        <v>378.2184873949581</v>
      </c>
      <c r="P95" s="5">
        <f t="shared" si="22"/>
        <v>97.47899159663866</v>
      </c>
      <c r="Q95" s="9">
        <f t="shared" si="23"/>
        <v>0</v>
      </c>
      <c r="R95" s="9">
        <f t="shared" si="24"/>
        <v>3</v>
      </c>
      <c r="S95" s="8" t="s">
        <v>65</v>
      </c>
    </row>
    <row r="96" spans="1:18" ht="12.75">
      <c r="A96" s="14">
        <v>32839</v>
      </c>
      <c r="B96" s="23"/>
      <c r="C96" s="23"/>
      <c r="D96" s="23"/>
      <c r="E96" s="23"/>
      <c r="F96" s="23"/>
      <c r="G96" s="23"/>
      <c r="H96" s="23"/>
      <c r="I96" s="23"/>
      <c r="J96" s="9">
        <f t="shared" si="19"/>
        <v>0</v>
      </c>
      <c r="K96" s="9">
        <f t="shared" si="20"/>
        <v>0</v>
      </c>
      <c r="L96" s="9">
        <f t="shared" si="26"/>
        <v>377</v>
      </c>
      <c r="M96" s="9">
        <f t="shared" si="26"/>
        <v>319</v>
      </c>
      <c r="N96" s="5">
        <f t="shared" si="21"/>
        <v>0</v>
      </c>
      <c r="O96" s="11">
        <f t="shared" si="25"/>
        <v>378.2184873949581</v>
      </c>
      <c r="P96" s="5">
        <f t="shared" si="22"/>
        <v>97.47899159663866</v>
      </c>
      <c r="Q96" s="9">
        <f t="shared" si="23"/>
        <v>0</v>
      </c>
      <c r="R96" s="9">
        <f t="shared" si="24"/>
        <v>0</v>
      </c>
    </row>
    <row r="97" spans="1:18" ht="12.75">
      <c r="A97" s="14">
        <v>32840</v>
      </c>
      <c r="B97" s="23"/>
      <c r="C97" s="23"/>
      <c r="D97" s="23"/>
      <c r="E97" s="23"/>
      <c r="F97" s="23"/>
      <c r="G97" s="23"/>
      <c r="H97" s="23"/>
      <c r="I97" s="23"/>
      <c r="J97" s="9">
        <f t="shared" si="19"/>
        <v>0</v>
      </c>
      <c r="K97" s="9">
        <f t="shared" si="20"/>
        <v>0</v>
      </c>
      <c r="L97" s="9">
        <f t="shared" si="26"/>
        <v>377</v>
      </c>
      <c r="M97" s="9">
        <f t="shared" si="26"/>
        <v>319</v>
      </c>
      <c r="N97" s="5">
        <f t="shared" si="21"/>
        <v>0</v>
      </c>
      <c r="O97" s="11">
        <f t="shared" si="25"/>
        <v>378.2184873949581</v>
      </c>
      <c r="P97" s="5">
        <f t="shared" si="22"/>
        <v>97.47899159663866</v>
      </c>
      <c r="Q97" s="9">
        <f t="shared" si="23"/>
        <v>0</v>
      </c>
      <c r="R97" s="9">
        <f t="shared" si="24"/>
        <v>0</v>
      </c>
    </row>
    <row r="98" spans="1:18" ht="12.75">
      <c r="A98" s="14">
        <v>32841</v>
      </c>
      <c r="B98" s="23"/>
      <c r="C98" s="23"/>
      <c r="D98" s="23"/>
      <c r="E98" s="23"/>
      <c r="F98" s="23"/>
      <c r="G98" s="23"/>
      <c r="H98" s="23"/>
      <c r="I98" s="23"/>
      <c r="J98" s="9">
        <f t="shared" si="19"/>
        <v>0</v>
      </c>
      <c r="K98" s="9">
        <f t="shared" si="20"/>
        <v>0</v>
      </c>
      <c r="L98" s="9">
        <f t="shared" si="26"/>
        <v>377</v>
      </c>
      <c r="M98" s="9">
        <f t="shared" si="26"/>
        <v>319</v>
      </c>
      <c r="N98" s="5">
        <f t="shared" si="21"/>
        <v>0</v>
      </c>
      <c r="O98" s="11">
        <f t="shared" si="25"/>
        <v>378.2184873949581</v>
      </c>
      <c r="P98" s="5">
        <f t="shared" si="22"/>
        <v>97.47899159663866</v>
      </c>
      <c r="Q98" s="9">
        <f t="shared" si="23"/>
        <v>0</v>
      </c>
      <c r="R98" s="9">
        <f t="shared" si="24"/>
        <v>0</v>
      </c>
    </row>
    <row r="99" spans="1:18" ht="12.75">
      <c r="A99" s="14">
        <v>32842</v>
      </c>
      <c r="B99" s="23"/>
      <c r="C99" s="23"/>
      <c r="D99" s="24">
        <v>7</v>
      </c>
      <c r="E99" s="23"/>
      <c r="F99" s="23"/>
      <c r="G99" s="23"/>
      <c r="H99" s="24">
        <v>6</v>
      </c>
      <c r="I99" s="23"/>
      <c r="J99" s="9">
        <f t="shared" si="19"/>
        <v>7</v>
      </c>
      <c r="K99" s="9">
        <f t="shared" si="20"/>
        <v>6</v>
      </c>
      <c r="L99" s="9">
        <f t="shared" si="26"/>
        <v>384</v>
      </c>
      <c r="M99" s="9">
        <f t="shared" si="26"/>
        <v>325</v>
      </c>
      <c r="N99" s="5">
        <f t="shared" si="21"/>
        <v>7.064425770308123</v>
      </c>
      <c r="O99" s="11">
        <f t="shared" si="25"/>
        <v>385.2829131652662</v>
      </c>
      <c r="P99" s="5">
        <f t="shared" si="22"/>
        <v>99.29971988795518</v>
      </c>
      <c r="Q99" s="9">
        <f t="shared" si="23"/>
        <v>0</v>
      </c>
      <c r="R99" s="9">
        <f t="shared" si="24"/>
        <v>13</v>
      </c>
    </row>
    <row r="100" spans="1:18" ht="12.75">
      <c r="A100" s="14">
        <v>32843</v>
      </c>
      <c r="B100" s="23"/>
      <c r="C100" s="23"/>
      <c r="D100" s="24">
        <v>2</v>
      </c>
      <c r="E100" s="24">
        <v>2</v>
      </c>
      <c r="F100" s="23"/>
      <c r="G100" s="23"/>
      <c r="H100" s="23"/>
      <c r="I100" s="23"/>
      <c r="J100" s="9">
        <f t="shared" si="19"/>
        <v>4</v>
      </c>
      <c r="K100" s="9">
        <f t="shared" si="20"/>
        <v>0</v>
      </c>
      <c r="L100" s="9">
        <f t="shared" si="26"/>
        <v>388</v>
      </c>
      <c r="M100" s="9">
        <f t="shared" si="26"/>
        <v>325</v>
      </c>
      <c r="N100" s="5">
        <f t="shared" si="21"/>
        <v>2.1736694677871147</v>
      </c>
      <c r="O100" s="11">
        <f t="shared" si="25"/>
        <v>387.45658263305336</v>
      </c>
      <c r="P100" s="5">
        <f t="shared" si="22"/>
        <v>99.85994397759103</v>
      </c>
      <c r="Q100" s="9">
        <f t="shared" si="23"/>
        <v>0</v>
      </c>
      <c r="R100" s="9">
        <f t="shared" si="24"/>
        <v>4</v>
      </c>
    </row>
    <row r="101" spans="1:18" ht="12.75">
      <c r="A101" s="14">
        <v>32844</v>
      </c>
      <c r="B101" s="23"/>
      <c r="C101" s="23"/>
      <c r="D101" s="23"/>
      <c r="E101" s="23"/>
      <c r="F101" s="23"/>
      <c r="G101" s="23"/>
      <c r="H101" s="24">
        <v>1</v>
      </c>
      <c r="I101" s="23"/>
      <c r="J101" s="9">
        <f t="shared" si="19"/>
        <v>0</v>
      </c>
      <c r="K101" s="9">
        <f t="shared" si="20"/>
        <v>1</v>
      </c>
      <c r="L101" s="9">
        <f t="shared" si="26"/>
        <v>388</v>
      </c>
      <c r="M101" s="9">
        <f t="shared" si="26"/>
        <v>326</v>
      </c>
      <c r="N101" s="5">
        <f t="shared" si="21"/>
        <v>0.5434173669467787</v>
      </c>
      <c r="O101" s="11">
        <f t="shared" si="25"/>
        <v>388.0000000000001</v>
      </c>
      <c r="P101" s="5">
        <f t="shared" si="22"/>
        <v>100.00000000000001</v>
      </c>
      <c r="Q101" s="9">
        <f t="shared" si="23"/>
        <v>0</v>
      </c>
      <c r="R101" s="9">
        <f t="shared" si="24"/>
        <v>1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3</v>
      </c>
      <c r="C103" s="9">
        <f t="shared" si="27"/>
        <v>4</v>
      </c>
      <c r="D103" s="9">
        <f t="shared" si="27"/>
        <v>253</v>
      </c>
      <c r="E103" s="9">
        <f t="shared" si="27"/>
        <v>142</v>
      </c>
      <c r="F103" s="9">
        <f t="shared" si="27"/>
        <v>9</v>
      </c>
      <c r="G103" s="9">
        <f t="shared" si="27"/>
        <v>5</v>
      </c>
      <c r="H103" s="9">
        <f t="shared" si="27"/>
        <v>246</v>
      </c>
      <c r="I103" s="9">
        <f t="shared" si="27"/>
        <v>94</v>
      </c>
      <c r="J103" s="9">
        <f t="shared" si="27"/>
        <v>388</v>
      </c>
      <c r="K103" s="9">
        <f t="shared" si="27"/>
        <v>326</v>
      </c>
      <c r="N103" s="5">
        <f>SUM(N4:N101)</f>
        <v>388.0000000000001</v>
      </c>
      <c r="Q103" s="11">
        <f>SUM(Q4:Q101)</f>
        <v>21</v>
      </c>
      <c r="R103" s="11">
        <f>SUM(R4:R101)</f>
        <v>735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AD105" sqref="AD105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78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1985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1468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1298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4">
        <v>32747</v>
      </c>
      <c r="B4" s="25"/>
      <c r="C4" s="25"/>
      <c r="D4" s="25"/>
      <c r="E4" s="25"/>
      <c r="F4" s="25"/>
      <c r="G4" s="25"/>
      <c r="H4" s="25"/>
      <c r="I4" s="25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0.522342064714946</v>
      </c>
      <c r="AA4" s="5">
        <f aca="true" t="shared" si="6" ref="AA4:AA17">Z4*100/$Z$18</f>
        <v>0.07704160246533127</v>
      </c>
      <c r="AB4" s="11">
        <f>SUM(Q4:Q10)+SUM(R4:R10)</f>
        <v>1</v>
      </c>
      <c r="AC4" s="11">
        <f>100*SUM(R4:R10)/AB4</f>
        <v>100</v>
      </c>
    </row>
    <row r="5" spans="1:29" ht="15">
      <c r="A5" s="14">
        <v>32748</v>
      </c>
      <c r="B5" s="25"/>
      <c r="C5" s="25"/>
      <c r="D5" s="25"/>
      <c r="E5" s="25"/>
      <c r="F5" s="25"/>
      <c r="G5" s="25"/>
      <c r="H5" s="25"/>
      <c r="I5" s="25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1383</v>
      </c>
      <c r="W5"/>
      <c r="X5"/>
      <c r="Y5" s="1" t="s">
        <v>39</v>
      </c>
      <c r="Z5" s="11">
        <f>SUM(N11:N17)</f>
        <v>9.924499229583976</v>
      </c>
      <c r="AA5" s="5">
        <f t="shared" si="6"/>
        <v>1.4637904468412943</v>
      </c>
      <c r="AB5" s="11">
        <f>SUM(Q11:Q17)+SUM(R11:R17)</f>
        <v>39</v>
      </c>
      <c r="AC5" s="11">
        <f>100*SUM(R11:R17)/AB5</f>
        <v>74.35897435897436</v>
      </c>
    </row>
    <row r="6" spans="1:29" ht="15">
      <c r="A6" s="14">
        <v>32749</v>
      </c>
      <c r="B6" s="25"/>
      <c r="C6" s="25"/>
      <c r="D6" s="25"/>
      <c r="E6" s="25"/>
      <c r="F6" s="25"/>
      <c r="G6" s="25"/>
      <c r="H6" s="25"/>
      <c r="I6" s="25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85</v>
      </c>
      <c r="W6"/>
      <c r="X6" s="1" t="s">
        <v>41</v>
      </c>
      <c r="Z6" s="11">
        <f>SUM(N18:N24)</f>
        <v>12.01386748844376</v>
      </c>
      <c r="AA6" s="5">
        <f t="shared" si="6"/>
        <v>1.7719568567026194</v>
      </c>
      <c r="AB6" s="11">
        <f>SUM(Q18:Q24)+SUM(R18:R24)</f>
        <v>33</v>
      </c>
      <c r="AC6" s="11">
        <f>100*SUM(R18:R24)/AB6</f>
        <v>84.84848484848484</v>
      </c>
    </row>
    <row r="7" spans="1:29" ht="15">
      <c r="A7" s="14">
        <v>32750</v>
      </c>
      <c r="B7" s="25"/>
      <c r="C7" s="25"/>
      <c r="D7" s="25"/>
      <c r="E7" s="25"/>
      <c r="F7" s="25"/>
      <c r="G7" s="25"/>
      <c r="H7" s="25"/>
      <c r="I7" s="26">
        <v>1</v>
      </c>
      <c r="J7" s="9">
        <f t="shared" si="0"/>
        <v>0</v>
      </c>
      <c r="K7" s="9">
        <f t="shared" si="1"/>
        <v>1</v>
      </c>
      <c r="L7" s="9">
        <f t="shared" si="7"/>
        <v>0</v>
      </c>
      <c r="M7" s="9">
        <f t="shared" si="7"/>
        <v>1</v>
      </c>
      <c r="N7" s="5">
        <f t="shared" si="2"/>
        <v>0.522342064714946</v>
      </c>
      <c r="O7" s="11">
        <f t="shared" si="8"/>
        <v>0.522342064714946</v>
      </c>
      <c r="P7" s="5">
        <f t="shared" si="3"/>
        <v>0.07704160246533133</v>
      </c>
      <c r="Q7" s="9">
        <f t="shared" si="4"/>
        <v>0</v>
      </c>
      <c r="R7" s="9">
        <f t="shared" si="5"/>
        <v>1</v>
      </c>
      <c r="T7" s="8" t="s">
        <v>42</v>
      </c>
      <c r="V7" s="5">
        <f>V5*100/(V5+V6)</f>
        <v>94.20980926430518</v>
      </c>
      <c r="W7"/>
      <c r="Y7" s="1" t="s">
        <v>43</v>
      </c>
      <c r="Z7" s="11">
        <f>SUM(N25:N31)</f>
        <v>28.20647149460709</v>
      </c>
      <c r="AA7" s="5">
        <f t="shared" si="6"/>
        <v>4.160246533127889</v>
      </c>
      <c r="AB7" s="11">
        <f>SUM(Q25:Q31)+SUM(R25:R31)</f>
        <v>64</v>
      </c>
      <c r="AC7" s="11">
        <f>100*SUM(R25:R31)/AB7</f>
        <v>92.1875</v>
      </c>
    </row>
    <row r="8" spans="1:29" ht="15">
      <c r="A8" s="14">
        <v>32751</v>
      </c>
      <c r="B8" s="25"/>
      <c r="C8" s="25"/>
      <c r="D8" s="25"/>
      <c r="E8" s="25"/>
      <c r="F8" s="25"/>
      <c r="G8" s="25"/>
      <c r="H8" s="25"/>
      <c r="I8" s="25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1</v>
      </c>
      <c r="N8" s="5">
        <f t="shared" si="2"/>
        <v>0</v>
      </c>
      <c r="O8" s="11">
        <f t="shared" si="8"/>
        <v>0.522342064714946</v>
      </c>
      <c r="P8" s="5">
        <f t="shared" si="3"/>
        <v>0.07704160246533133</v>
      </c>
      <c r="Q8" s="9">
        <f t="shared" si="4"/>
        <v>0</v>
      </c>
      <c r="R8" s="9">
        <f t="shared" si="5"/>
        <v>0</v>
      </c>
      <c r="W8"/>
      <c r="X8" s="1" t="s">
        <v>44</v>
      </c>
      <c r="Z8" s="11">
        <f>SUM(N32:N38)</f>
        <v>19.326656394453003</v>
      </c>
      <c r="AA8" s="5">
        <f t="shared" si="6"/>
        <v>2.850539291217257</v>
      </c>
      <c r="AB8" s="11">
        <f>SUM(Q32:Q38)+SUM(R32:R38)</f>
        <v>43</v>
      </c>
      <c r="AC8" s="11">
        <f>100*SUM(R32:R38)/AB8</f>
        <v>93.02325581395348</v>
      </c>
    </row>
    <row r="9" spans="1:29" ht="15">
      <c r="A9" s="14">
        <v>32752</v>
      </c>
      <c r="B9" s="25"/>
      <c r="C9" s="25"/>
      <c r="D9" s="25"/>
      <c r="E9" s="25"/>
      <c r="F9" s="25"/>
      <c r="G9" s="25"/>
      <c r="H9" s="25"/>
      <c r="I9" s="25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1</v>
      </c>
      <c r="N9" s="5">
        <f t="shared" si="2"/>
        <v>0</v>
      </c>
      <c r="O9" s="11">
        <f t="shared" si="8"/>
        <v>0.522342064714946</v>
      </c>
      <c r="P9" s="5">
        <f t="shared" si="3"/>
        <v>0.07704160246533133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26.1171032357473</v>
      </c>
      <c r="AA9" s="5">
        <f t="shared" si="6"/>
        <v>3.8520801232665636</v>
      </c>
      <c r="AB9" s="11">
        <f>SUM(Q39:Q45)+SUM(R39:R45)</f>
        <v>62</v>
      </c>
      <c r="AC9" s="11">
        <f>100*SUM(R39:R45)/AB9</f>
        <v>90.3225806451613</v>
      </c>
    </row>
    <row r="10" spans="1:29" ht="15">
      <c r="A10" s="14">
        <v>32753</v>
      </c>
      <c r="B10" s="25"/>
      <c r="C10" s="25"/>
      <c r="D10" s="25"/>
      <c r="E10" s="25"/>
      <c r="F10" s="25"/>
      <c r="G10" s="25"/>
      <c r="H10" s="25"/>
      <c r="I10" s="25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7"/>
        <v>1</v>
      </c>
      <c r="N10" s="5">
        <f t="shared" si="2"/>
        <v>0</v>
      </c>
      <c r="O10" s="11">
        <f t="shared" si="8"/>
        <v>0.522342064714946</v>
      </c>
      <c r="P10" s="5">
        <f t="shared" si="3"/>
        <v>0.07704160246533133</v>
      </c>
      <c r="Q10" s="9">
        <f t="shared" si="4"/>
        <v>0</v>
      </c>
      <c r="R10" s="9">
        <f t="shared" si="5"/>
        <v>0</v>
      </c>
      <c r="U10" s="8" t="s">
        <v>4</v>
      </c>
      <c r="V10" s="5">
        <f>100*(+E103/(E103+D103))</f>
        <v>48.735955056179776</v>
      </c>
      <c r="W10"/>
      <c r="X10" s="8" t="s">
        <v>47</v>
      </c>
      <c r="Z10" s="11">
        <f>SUM(N46:N52)</f>
        <v>15.67026194144838</v>
      </c>
      <c r="AA10" s="5">
        <f t="shared" si="6"/>
        <v>2.311248073959938</v>
      </c>
      <c r="AB10" s="11">
        <f>SUM(Q46:Q52)+SUM(R46:R52)</f>
        <v>46</v>
      </c>
      <c r="AC10" s="11">
        <f>100*SUM(R46:R52)/AB10</f>
        <v>82.6086956521739</v>
      </c>
    </row>
    <row r="11" spans="1:29" ht="15">
      <c r="A11" s="14">
        <v>32754</v>
      </c>
      <c r="B11" s="25"/>
      <c r="C11" s="25"/>
      <c r="D11" s="25"/>
      <c r="E11" s="25"/>
      <c r="F11" s="25"/>
      <c r="G11" s="26">
        <v>2</v>
      </c>
      <c r="H11" s="26">
        <v>3</v>
      </c>
      <c r="I11" s="26">
        <v>2</v>
      </c>
      <c r="J11" s="9">
        <f t="shared" si="0"/>
        <v>0</v>
      </c>
      <c r="K11" s="9">
        <f t="shared" si="1"/>
        <v>3</v>
      </c>
      <c r="L11" s="9">
        <f t="shared" si="7"/>
        <v>0</v>
      </c>
      <c r="M11" s="9">
        <f t="shared" si="7"/>
        <v>4</v>
      </c>
      <c r="N11" s="5">
        <f t="shared" si="2"/>
        <v>1.5670261941448382</v>
      </c>
      <c r="O11" s="11">
        <f t="shared" si="8"/>
        <v>2.089368258859784</v>
      </c>
      <c r="P11" s="5">
        <f t="shared" si="3"/>
        <v>0.3081664098613253</v>
      </c>
      <c r="Q11" s="9">
        <f t="shared" si="4"/>
        <v>2</v>
      </c>
      <c r="R11" s="9">
        <f t="shared" si="5"/>
        <v>5</v>
      </c>
      <c r="S11" s="8" t="s">
        <v>48</v>
      </c>
      <c r="U11" s="8" t="s">
        <v>5</v>
      </c>
      <c r="V11" s="5">
        <f>100*(+I103/(I103+H103))</f>
        <v>37.108792846497764</v>
      </c>
      <c r="W11"/>
      <c r="Y11" s="8" t="s">
        <v>49</v>
      </c>
      <c r="Z11" s="11">
        <f>SUM(N53:N59)</f>
        <v>158.26964560862865</v>
      </c>
      <c r="AA11" s="5">
        <f t="shared" si="6"/>
        <v>23.343605546995377</v>
      </c>
      <c r="AB11" s="11">
        <f>SUM(Q53:Q59)+SUM(R53:R59)</f>
        <v>325</v>
      </c>
      <c r="AC11" s="11">
        <f>100*SUM(R53:R59)/AB11</f>
        <v>96.61538461538461</v>
      </c>
    </row>
    <row r="12" spans="1:29" ht="15">
      <c r="A12" s="14">
        <v>32755</v>
      </c>
      <c r="B12" s="25"/>
      <c r="C12" s="25"/>
      <c r="D12" s="25"/>
      <c r="E12" s="25"/>
      <c r="F12" s="25"/>
      <c r="G12" s="25"/>
      <c r="H12" s="25"/>
      <c r="I12" s="25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7"/>
        <v>4</v>
      </c>
      <c r="N12" s="5">
        <f t="shared" si="2"/>
        <v>0</v>
      </c>
      <c r="O12" s="11">
        <f t="shared" si="8"/>
        <v>2.089368258859784</v>
      </c>
      <c r="P12" s="5">
        <f t="shared" si="3"/>
        <v>0.3081664098613253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43.09472161966739</v>
      </c>
      <c r="W12"/>
      <c r="X12" s="8" t="s">
        <v>51</v>
      </c>
      <c r="Z12" s="11">
        <f>SUM(N60:N66)</f>
        <v>158.7919876733436</v>
      </c>
      <c r="AA12" s="5">
        <f t="shared" si="6"/>
        <v>23.42064714946071</v>
      </c>
      <c r="AB12" s="11">
        <f>SUM(Q60:Q66)+SUM(R60:R66)</f>
        <v>334</v>
      </c>
      <c r="AC12" s="11">
        <f>100*SUM(R60:R66)/AB12</f>
        <v>95.50898203592814</v>
      </c>
    </row>
    <row r="13" spans="1:29" ht="15">
      <c r="A13" s="14">
        <v>32756</v>
      </c>
      <c r="B13" s="25"/>
      <c r="C13" s="25"/>
      <c r="D13" s="25"/>
      <c r="E13" s="25"/>
      <c r="F13" s="25"/>
      <c r="G13" s="25"/>
      <c r="H13" s="25"/>
      <c r="I13" s="26">
        <v>1</v>
      </c>
      <c r="J13" s="9">
        <f t="shared" si="0"/>
        <v>0</v>
      </c>
      <c r="K13" s="9">
        <f t="shared" si="1"/>
        <v>1</v>
      </c>
      <c r="L13" s="9">
        <f t="shared" si="7"/>
        <v>0</v>
      </c>
      <c r="M13" s="9">
        <f t="shared" si="7"/>
        <v>5</v>
      </c>
      <c r="N13" s="5">
        <f t="shared" si="2"/>
        <v>0.522342064714946</v>
      </c>
      <c r="O13" s="11">
        <f t="shared" si="8"/>
        <v>2.61171032357473</v>
      </c>
      <c r="P13" s="5">
        <f t="shared" si="3"/>
        <v>0.3852080123266566</v>
      </c>
      <c r="Q13" s="9">
        <f t="shared" si="4"/>
        <v>0</v>
      </c>
      <c r="R13" s="9">
        <f t="shared" si="5"/>
        <v>1</v>
      </c>
      <c r="W13"/>
      <c r="Y13" s="8" t="s">
        <v>52</v>
      </c>
      <c r="Z13" s="11">
        <f>SUM(N67:N73)</f>
        <v>97.6779661016949</v>
      </c>
      <c r="AA13" s="5">
        <f t="shared" si="6"/>
        <v>14.406779661016948</v>
      </c>
      <c r="AB13" s="11">
        <f>SUM(Q67:Q73)+SUM(R67:R73)</f>
        <v>199</v>
      </c>
      <c r="AC13" s="11">
        <f>100*SUM(R67:R73)/AB13</f>
        <v>96.98492462311557</v>
      </c>
    </row>
    <row r="14" spans="1:29" ht="15">
      <c r="A14" s="14">
        <v>32757</v>
      </c>
      <c r="B14" s="25"/>
      <c r="C14" s="26">
        <v>2</v>
      </c>
      <c r="D14" s="26">
        <v>3</v>
      </c>
      <c r="E14" s="25"/>
      <c r="F14" s="25"/>
      <c r="G14" s="25"/>
      <c r="H14" s="26">
        <v>1</v>
      </c>
      <c r="I14" s="26">
        <v>2</v>
      </c>
      <c r="J14" s="9">
        <f t="shared" si="0"/>
        <v>1</v>
      </c>
      <c r="K14" s="9">
        <f t="shared" si="1"/>
        <v>3</v>
      </c>
      <c r="L14" s="9">
        <f t="shared" si="7"/>
        <v>1</v>
      </c>
      <c r="M14" s="9">
        <f t="shared" si="7"/>
        <v>8</v>
      </c>
      <c r="N14" s="5">
        <f t="shared" si="2"/>
        <v>2.089368258859784</v>
      </c>
      <c r="O14" s="11">
        <f t="shared" si="8"/>
        <v>4.701078582434514</v>
      </c>
      <c r="P14" s="5">
        <f t="shared" si="3"/>
        <v>0.6933744221879818</v>
      </c>
      <c r="Q14" s="9">
        <f t="shared" si="4"/>
        <v>2</v>
      </c>
      <c r="R14" s="9">
        <f t="shared" si="5"/>
        <v>6</v>
      </c>
      <c r="T14" s="8"/>
      <c r="W14"/>
      <c r="X14" s="8" t="s">
        <v>53</v>
      </c>
      <c r="Z14" s="11">
        <f>SUM(N74:N80)</f>
        <v>26.117103235747305</v>
      </c>
      <c r="AA14" s="5">
        <f t="shared" si="6"/>
        <v>3.852080123266564</v>
      </c>
      <c r="AB14" s="11">
        <f>SUM(Q74:Q80)+SUM(R74:R80)</f>
        <v>60</v>
      </c>
      <c r="AC14" s="11">
        <f>100*SUM(R74:R80)/AB14</f>
        <v>91.66666666666667</v>
      </c>
    </row>
    <row r="15" spans="1:29" ht="15">
      <c r="A15" s="14">
        <v>32758</v>
      </c>
      <c r="B15" s="26">
        <v>3</v>
      </c>
      <c r="C15" s="26">
        <v>1</v>
      </c>
      <c r="D15" s="26">
        <v>1</v>
      </c>
      <c r="E15" s="25"/>
      <c r="F15" s="25"/>
      <c r="G15" s="25"/>
      <c r="H15" s="26">
        <v>2</v>
      </c>
      <c r="I15" s="26">
        <v>2</v>
      </c>
      <c r="J15" s="9">
        <f t="shared" si="0"/>
        <v>-3</v>
      </c>
      <c r="K15" s="9">
        <f t="shared" si="1"/>
        <v>4</v>
      </c>
      <c r="L15" s="9">
        <f t="shared" si="7"/>
        <v>-2</v>
      </c>
      <c r="M15" s="9">
        <f t="shared" si="7"/>
        <v>12</v>
      </c>
      <c r="N15" s="5">
        <f t="shared" si="2"/>
        <v>0.522342064714946</v>
      </c>
      <c r="O15" s="11">
        <f t="shared" si="8"/>
        <v>5.22342064714946</v>
      </c>
      <c r="P15" s="5">
        <f t="shared" si="3"/>
        <v>0.7704160246533132</v>
      </c>
      <c r="Q15" s="9">
        <f t="shared" si="4"/>
        <v>4</v>
      </c>
      <c r="R15" s="9">
        <f t="shared" si="5"/>
        <v>5</v>
      </c>
      <c r="T15" s="8"/>
      <c r="W15"/>
      <c r="Y15" s="8" t="s">
        <v>54</v>
      </c>
      <c r="Z15" s="11">
        <f>SUM(N81:N87)</f>
        <v>34.47457627118644</v>
      </c>
      <c r="AA15" s="5">
        <f t="shared" si="6"/>
        <v>5.084745762711865</v>
      </c>
      <c r="AB15" s="11">
        <f>SUM(Q81:Q87)+SUM(R81:R87)</f>
        <v>74</v>
      </c>
      <c r="AC15" s="11">
        <f>100*SUM(R81:R87)/AB15</f>
        <v>94.5945945945946</v>
      </c>
    </row>
    <row r="16" spans="1:29" ht="12.75">
      <c r="A16" s="14">
        <v>32759</v>
      </c>
      <c r="B16" s="25"/>
      <c r="C16" s="26">
        <v>1</v>
      </c>
      <c r="D16" s="26">
        <v>2</v>
      </c>
      <c r="E16" s="26">
        <v>1</v>
      </c>
      <c r="F16" s="25"/>
      <c r="G16" s="26">
        <v>1</v>
      </c>
      <c r="H16" s="26">
        <v>4</v>
      </c>
      <c r="I16" s="26">
        <v>1</v>
      </c>
      <c r="J16" s="9">
        <f t="shared" si="0"/>
        <v>2</v>
      </c>
      <c r="K16" s="9">
        <f t="shared" si="1"/>
        <v>4</v>
      </c>
      <c r="L16" s="9">
        <f t="shared" si="7"/>
        <v>0</v>
      </c>
      <c r="M16" s="9">
        <f t="shared" si="7"/>
        <v>16</v>
      </c>
      <c r="N16" s="5">
        <f t="shared" si="2"/>
        <v>3.1340523882896765</v>
      </c>
      <c r="O16" s="11">
        <f t="shared" si="8"/>
        <v>8.357473035439137</v>
      </c>
      <c r="P16" s="5">
        <f t="shared" si="3"/>
        <v>1.2326656394453013</v>
      </c>
      <c r="Q16" s="9">
        <f t="shared" si="4"/>
        <v>2</v>
      </c>
      <c r="R16" s="9">
        <f t="shared" si="5"/>
        <v>8</v>
      </c>
      <c r="X16" s="8" t="s">
        <v>55</v>
      </c>
      <c r="Z16" s="11">
        <f>SUM(N88:N94)</f>
        <v>41.78736517719568</v>
      </c>
      <c r="AA16" s="5">
        <f t="shared" si="6"/>
        <v>6.163328197226502</v>
      </c>
      <c r="AB16" s="11">
        <f>SUM(Q88:Q94)+SUM(R88:R94)</f>
        <v>82</v>
      </c>
      <c r="AC16" s="11">
        <f>100*SUM(R88:R94)/AB16</f>
        <v>98.78048780487805</v>
      </c>
    </row>
    <row r="17" spans="1:29" ht="15">
      <c r="A17" s="14">
        <v>32760</v>
      </c>
      <c r="B17" s="25"/>
      <c r="C17" s="25"/>
      <c r="D17" s="25"/>
      <c r="E17" s="26">
        <v>3</v>
      </c>
      <c r="F17" s="25"/>
      <c r="G17" s="25"/>
      <c r="H17" s="26">
        <v>1</v>
      </c>
      <c r="I17" s="25"/>
      <c r="J17" s="9">
        <f t="shared" si="0"/>
        <v>3</v>
      </c>
      <c r="K17" s="9">
        <f t="shared" si="1"/>
        <v>1</v>
      </c>
      <c r="L17" s="9">
        <f t="shared" si="7"/>
        <v>3</v>
      </c>
      <c r="M17" s="9">
        <f t="shared" si="7"/>
        <v>17</v>
      </c>
      <c r="N17" s="5">
        <f t="shared" si="2"/>
        <v>2.089368258859784</v>
      </c>
      <c r="O17" s="11">
        <f t="shared" si="8"/>
        <v>10.44684129429892</v>
      </c>
      <c r="P17" s="5">
        <f t="shared" si="3"/>
        <v>1.5408320493066263</v>
      </c>
      <c r="Q17" s="9">
        <f t="shared" si="4"/>
        <v>0</v>
      </c>
      <c r="R17" s="9">
        <f t="shared" si="5"/>
        <v>4</v>
      </c>
      <c r="T17" s="8"/>
      <c r="X17"/>
      <c r="Y17" s="8" t="s">
        <v>56</v>
      </c>
      <c r="Z17" s="11">
        <f>SUM(N95:N101)</f>
        <v>49.10015408320492</v>
      </c>
      <c r="AA17" s="5">
        <f t="shared" si="6"/>
        <v>7.241910631741138</v>
      </c>
      <c r="AB17" s="11">
        <f>SUM(Q95:Q101)+SUM(R95:R101)</f>
        <v>106</v>
      </c>
      <c r="AC17" s="11">
        <f>100*SUM(R95:R101)/AB17</f>
        <v>94.33962264150944</v>
      </c>
    </row>
    <row r="18" spans="1:27" ht="12.75">
      <c r="A18" s="14">
        <v>32761</v>
      </c>
      <c r="B18" s="25"/>
      <c r="C18" s="25"/>
      <c r="D18" s="25"/>
      <c r="E18" s="26">
        <v>1</v>
      </c>
      <c r="F18" s="25"/>
      <c r="G18" s="25"/>
      <c r="H18" s="26">
        <v>1</v>
      </c>
      <c r="I18" s="26">
        <v>1</v>
      </c>
      <c r="J18" s="9">
        <f t="shared" si="0"/>
        <v>1</v>
      </c>
      <c r="K18" s="9">
        <f t="shared" si="1"/>
        <v>2</v>
      </c>
      <c r="L18" s="9">
        <f t="shared" si="7"/>
        <v>4</v>
      </c>
      <c r="M18" s="9">
        <f t="shared" si="7"/>
        <v>19</v>
      </c>
      <c r="N18" s="5">
        <f t="shared" si="2"/>
        <v>1.5670261941448382</v>
      </c>
      <c r="O18" s="11">
        <f t="shared" si="8"/>
        <v>12.013867488443758</v>
      </c>
      <c r="P18" s="5">
        <f t="shared" si="3"/>
        <v>1.7719568567026203</v>
      </c>
      <c r="Q18" s="9">
        <f t="shared" si="4"/>
        <v>0</v>
      </c>
      <c r="R18" s="9">
        <f t="shared" si="5"/>
        <v>3</v>
      </c>
      <c r="T18" s="8"/>
      <c r="Y18" s="8" t="s">
        <v>57</v>
      </c>
      <c r="Z18" s="9">
        <f>SUM(Z4:Z17)</f>
        <v>678</v>
      </c>
      <c r="AA18" s="9">
        <f>SUM(AA4:AA17)</f>
        <v>99.99999999999999</v>
      </c>
    </row>
    <row r="19" spans="1:29" ht="15">
      <c r="A19" s="14">
        <v>32762</v>
      </c>
      <c r="B19" s="25"/>
      <c r="C19" s="25"/>
      <c r="D19" s="26">
        <v>1</v>
      </c>
      <c r="E19" s="26">
        <v>1</v>
      </c>
      <c r="F19" s="25"/>
      <c r="G19" s="25"/>
      <c r="H19" s="25"/>
      <c r="I19" s="26">
        <v>1</v>
      </c>
      <c r="J19" s="9">
        <f t="shared" si="0"/>
        <v>2</v>
      </c>
      <c r="K19" s="9">
        <f t="shared" si="1"/>
        <v>1</v>
      </c>
      <c r="L19" s="9">
        <f t="shared" si="7"/>
        <v>6</v>
      </c>
      <c r="M19" s="9">
        <f t="shared" si="7"/>
        <v>20</v>
      </c>
      <c r="N19" s="5">
        <f t="shared" si="2"/>
        <v>1.5670261941448382</v>
      </c>
      <c r="O19" s="11">
        <f t="shared" si="8"/>
        <v>13.580893682588595</v>
      </c>
      <c r="P19" s="5">
        <f t="shared" si="3"/>
        <v>2.003081664098614</v>
      </c>
      <c r="Q19" s="9">
        <f t="shared" si="4"/>
        <v>0</v>
      </c>
      <c r="R19" s="9">
        <f t="shared" si="5"/>
        <v>3</v>
      </c>
      <c r="X19"/>
      <c r="Y19"/>
      <c r="Z19"/>
      <c r="AA19"/>
      <c r="AB19"/>
      <c r="AC19"/>
    </row>
    <row r="20" spans="1:20" ht="12.75">
      <c r="A20" s="14">
        <v>32763</v>
      </c>
      <c r="B20" s="25"/>
      <c r="C20" s="25"/>
      <c r="D20" s="25"/>
      <c r="E20" s="26">
        <v>3</v>
      </c>
      <c r="F20" s="25"/>
      <c r="G20" s="25"/>
      <c r="H20" s="26">
        <v>2</v>
      </c>
      <c r="I20" s="25"/>
      <c r="J20" s="9">
        <f t="shared" si="0"/>
        <v>3</v>
      </c>
      <c r="K20" s="9">
        <f t="shared" si="1"/>
        <v>2</v>
      </c>
      <c r="L20" s="9">
        <f t="shared" si="7"/>
        <v>9</v>
      </c>
      <c r="M20" s="9">
        <f t="shared" si="7"/>
        <v>22</v>
      </c>
      <c r="N20" s="5">
        <f t="shared" si="2"/>
        <v>2.61171032357473</v>
      </c>
      <c r="O20" s="11">
        <f t="shared" si="8"/>
        <v>16.192604006163325</v>
      </c>
      <c r="P20" s="5">
        <f t="shared" si="3"/>
        <v>2.388289676425271</v>
      </c>
      <c r="Q20" s="9">
        <f t="shared" si="4"/>
        <v>0</v>
      </c>
      <c r="R20" s="9">
        <f t="shared" si="5"/>
        <v>5</v>
      </c>
      <c r="T20" s="8"/>
    </row>
    <row r="21" spans="1:25" ht="15">
      <c r="A21" s="14">
        <v>32764</v>
      </c>
      <c r="B21" s="25"/>
      <c r="C21" s="25"/>
      <c r="D21" s="25"/>
      <c r="E21" s="26">
        <v>3</v>
      </c>
      <c r="F21" s="25"/>
      <c r="G21" s="25"/>
      <c r="H21" s="25"/>
      <c r="I21" s="26">
        <v>3</v>
      </c>
      <c r="J21" s="9">
        <f t="shared" si="0"/>
        <v>3</v>
      </c>
      <c r="K21" s="9">
        <f t="shared" si="1"/>
        <v>3</v>
      </c>
      <c r="L21" s="9">
        <f t="shared" si="7"/>
        <v>12</v>
      </c>
      <c r="M21" s="9">
        <f t="shared" si="7"/>
        <v>25</v>
      </c>
      <c r="N21" s="5">
        <f t="shared" si="2"/>
        <v>3.1340523882896765</v>
      </c>
      <c r="O21" s="11">
        <f t="shared" si="8"/>
        <v>19.326656394453003</v>
      </c>
      <c r="P21" s="5">
        <f t="shared" si="3"/>
        <v>2.850539291217259</v>
      </c>
      <c r="Q21" s="9">
        <f t="shared" si="4"/>
        <v>0</v>
      </c>
      <c r="R21" s="9">
        <f t="shared" si="5"/>
        <v>6</v>
      </c>
      <c r="T21" s="8"/>
      <c r="X21"/>
      <c r="Y21"/>
    </row>
    <row r="22" spans="1:25" ht="15">
      <c r="A22" s="14">
        <v>32765</v>
      </c>
      <c r="B22" s="26">
        <v>1</v>
      </c>
      <c r="C22" s="25"/>
      <c r="D22" s="26">
        <v>1</v>
      </c>
      <c r="E22" s="25"/>
      <c r="F22" s="25"/>
      <c r="G22" s="25"/>
      <c r="H22" s="26">
        <v>1</v>
      </c>
      <c r="I22" s="26">
        <v>3</v>
      </c>
      <c r="J22" s="9">
        <f t="shared" si="0"/>
        <v>0</v>
      </c>
      <c r="K22" s="9">
        <f t="shared" si="1"/>
        <v>4</v>
      </c>
      <c r="L22" s="9">
        <f t="shared" si="7"/>
        <v>12</v>
      </c>
      <c r="M22" s="9">
        <f t="shared" si="7"/>
        <v>29</v>
      </c>
      <c r="N22" s="5">
        <f t="shared" si="2"/>
        <v>2.089368258859784</v>
      </c>
      <c r="O22" s="11">
        <f t="shared" si="8"/>
        <v>21.41602465331279</v>
      </c>
      <c r="P22" s="5">
        <f t="shared" si="3"/>
        <v>3.1587057010785844</v>
      </c>
      <c r="Q22" s="9">
        <f t="shared" si="4"/>
        <v>1</v>
      </c>
      <c r="R22" s="9">
        <f t="shared" si="5"/>
        <v>5</v>
      </c>
      <c r="X22"/>
      <c r="Y22"/>
    </row>
    <row r="23" spans="1:25" ht="15">
      <c r="A23" s="14">
        <v>32766</v>
      </c>
      <c r="B23" s="26">
        <v>1</v>
      </c>
      <c r="C23" s="26">
        <v>2</v>
      </c>
      <c r="D23" s="26">
        <v>1</v>
      </c>
      <c r="E23" s="26">
        <v>2</v>
      </c>
      <c r="F23" s="25"/>
      <c r="G23" s="25"/>
      <c r="H23" s="26">
        <v>1</v>
      </c>
      <c r="I23" s="25"/>
      <c r="J23" s="9">
        <f t="shared" si="0"/>
        <v>0</v>
      </c>
      <c r="K23" s="9">
        <f t="shared" si="1"/>
        <v>1</v>
      </c>
      <c r="L23" s="9">
        <f t="shared" si="7"/>
        <v>12</v>
      </c>
      <c r="M23" s="9">
        <f t="shared" si="7"/>
        <v>30</v>
      </c>
      <c r="N23" s="5">
        <f t="shared" si="2"/>
        <v>0.522342064714946</v>
      </c>
      <c r="O23" s="11">
        <f t="shared" si="8"/>
        <v>21.938366718027734</v>
      </c>
      <c r="P23" s="5">
        <f t="shared" si="3"/>
        <v>3.2357473035439157</v>
      </c>
      <c r="Q23" s="9">
        <f t="shared" si="4"/>
        <v>3</v>
      </c>
      <c r="R23" s="9">
        <f t="shared" si="5"/>
        <v>4</v>
      </c>
      <c r="T23" s="8"/>
      <c r="X23"/>
      <c r="Y23"/>
    </row>
    <row r="24" spans="1:25" ht="15">
      <c r="A24" s="14">
        <v>32767</v>
      </c>
      <c r="B24" s="25"/>
      <c r="C24" s="26">
        <v>1</v>
      </c>
      <c r="D24" s="26">
        <v>1</v>
      </c>
      <c r="E24" s="25"/>
      <c r="F24" s="25"/>
      <c r="G24" s="25"/>
      <c r="H24" s="25"/>
      <c r="I24" s="26">
        <v>1</v>
      </c>
      <c r="J24" s="9">
        <f t="shared" si="0"/>
        <v>0</v>
      </c>
      <c r="K24" s="9">
        <f t="shared" si="1"/>
        <v>1</v>
      </c>
      <c r="L24" s="9">
        <f t="shared" si="7"/>
        <v>12</v>
      </c>
      <c r="M24" s="9">
        <f t="shared" si="7"/>
        <v>31</v>
      </c>
      <c r="N24" s="5">
        <f t="shared" si="2"/>
        <v>0.522342064714946</v>
      </c>
      <c r="O24" s="11">
        <f t="shared" si="8"/>
        <v>22.460708782742678</v>
      </c>
      <c r="P24" s="5">
        <f t="shared" si="3"/>
        <v>3.3127889060092466</v>
      </c>
      <c r="Q24" s="9">
        <f t="shared" si="4"/>
        <v>1</v>
      </c>
      <c r="R24" s="9">
        <f t="shared" si="5"/>
        <v>2</v>
      </c>
      <c r="T24" s="8"/>
      <c r="X24"/>
      <c r="Y24"/>
    </row>
    <row r="25" spans="1:25" ht="15">
      <c r="A25" s="14">
        <v>32768</v>
      </c>
      <c r="B25" s="25"/>
      <c r="C25" s="26">
        <v>2</v>
      </c>
      <c r="D25" s="26">
        <v>1</v>
      </c>
      <c r="E25" s="26">
        <v>2</v>
      </c>
      <c r="F25" s="25"/>
      <c r="G25" s="25"/>
      <c r="H25" s="25"/>
      <c r="I25" s="26">
        <v>2</v>
      </c>
      <c r="J25" s="9">
        <f t="shared" si="0"/>
        <v>1</v>
      </c>
      <c r="K25" s="9">
        <f t="shared" si="1"/>
        <v>2</v>
      </c>
      <c r="L25" s="9">
        <f aca="true" t="shared" si="9" ref="L25:M44">L24+J25</f>
        <v>13</v>
      </c>
      <c r="M25" s="9">
        <f t="shared" si="9"/>
        <v>33</v>
      </c>
      <c r="N25" s="5">
        <f t="shared" si="2"/>
        <v>1.5670261941448382</v>
      </c>
      <c r="O25" s="11">
        <f t="shared" si="8"/>
        <v>24.027734976887515</v>
      </c>
      <c r="P25" s="5">
        <f t="shared" si="3"/>
        <v>3.5439137134052405</v>
      </c>
      <c r="Q25" s="9">
        <f t="shared" si="4"/>
        <v>2</v>
      </c>
      <c r="R25" s="9">
        <f t="shared" si="5"/>
        <v>5</v>
      </c>
      <c r="S25" s="8" t="s">
        <v>60</v>
      </c>
      <c r="X25"/>
      <c r="Y25"/>
    </row>
    <row r="26" spans="1:25" ht="15">
      <c r="A26" s="14">
        <v>32769</v>
      </c>
      <c r="B26" s="25"/>
      <c r="C26" s="25"/>
      <c r="D26" s="26">
        <v>6</v>
      </c>
      <c r="E26" s="26">
        <v>3</v>
      </c>
      <c r="F26" s="26">
        <v>1</v>
      </c>
      <c r="G26" s="25"/>
      <c r="H26" s="26">
        <v>1</v>
      </c>
      <c r="I26" s="26">
        <v>3</v>
      </c>
      <c r="J26" s="9">
        <f t="shared" si="0"/>
        <v>9</v>
      </c>
      <c r="K26" s="9">
        <f t="shared" si="1"/>
        <v>3</v>
      </c>
      <c r="L26" s="9">
        <f t="shared" si="9"/>
        <v>22</v>
      </c>
      <c r="M26" s="9">
        <f t="shared" si="9"/>
        <v>36</v>
      </c>
      <c r="N26" s="5">
        <f t="shared" si="2"/>
        <v>6.268104776579353</v>
      </c>
      <c r="O26" s="11">
        <f t="shared" si="8"/>
        <v>30.29583975346687</v>
      </c>
      <c r="P26" s="5">
        <f t="shared" si="3"/>
        <v>4.468412942989216</v>
      </c>
      <c r="Q26" s="9">
        <f t="shared" si="4"/>
        <v>1</v>
      </c>
      <c r="R26" s="9">
        <f t="shared" si="5"/>
        <v>13</v>
      </c>
      <c r="T26" s="8"/>
      <c r="X26"/>
      <c r="Y26"/>
    </row>
    <row r="27" spans="1:25" ht="15">
      <c r="A27" s="14">
        <v>32770</v>
      </c>
      <c r="B27" s="25"/>
      <c r="C27" s="25"/>
      <c r="D27" s="25"/>
      <c r="E27" s="26">
        <v>2</v>
      </c>
      <c r="F27" s="25"/>
      <c r="G27" s="26">
        <v>1</v>
      </c>
      <c r="H27" s="25"/>
      <c r="I27" s="26">
        <v>3</v>
      </c>
      <c r="J27" s="9">
        <f t="shared" si="0"/>
        <v>2</v>
      </c>
      <c r="K27" s="9">
        <f t="shared" si="1"/>
        <v>2</v>
      </c>
      <c r="L27" s="9">
        <f t="shared" si="9"/>
        <v>24</v>
      </c>
      <c r="M27" s="9">
        <f t="shared" si="9"/>
        <v>38</v>
      </c>
      <c r="N27" s="5">
        <f t="shared" si="2"/>
        <v>2.089368258859784</v>
      </c>
      <c r="O27" s="11">
        <f t="shared" si="8"/>
        <v>32.38520801232665</v>
      </c>
      <c r="P27" s="5">
        <f t="shared" si="3"/>
        <v>4.776579352850542</v>
      </c>
      <c r="Q27" s="9">
        <f t="shared" si="4"/>
        <v>1</v>
      </c>
      <c r="R27" s="9">
        <f t="shared" si="5"/>
        <v>5</v>
      </c>
      <c r="T27" s="8"/>
      <c r="X27"/>
      <c r="Y27"/>
    </row>
    <row r="28" spans="1:20" ht="12.75">
      <c r="A28" s="14">
        <v>32771</v>
      </c>
      <c r="B28" s="25"/>
      <c r="C28" s="25"/>
      <c r="D28" s="26">
        <v>2</v>
      </c>
      <c r="E28" s="26">
        <v>2</v>
      </c>
      <c r="F28" s="25"/>
      <c r="G28" s="26">
        <v>1</v>
      </c>
      <c r="H28" s="25"/>
      <c r="I28" s="25"/>
      <c r="J28" s="9">
        <f t="shared" si="0"/>
        <v>4</v>
      </c>
      <c r="K28" s="9">
        <f t="shared" si="1"/>
        <v>-1</v>
      </c>
      <c r="L28" s="9">
        <f t="shared" si="9"/>
        <v>28</v>
      </c>
      <c r="M28" s="9">
        <f t="shared" si="9"/>
        <v>37</v>
      </c>
      <c r="N28" s="5">
        <f t="shared" si="2"/>
        <v>1.5670261941448382</v>
      </c>
      <c r="O28" s="11">
        <f t="shared" si="8"/>
        <v>33.95223420647149</v>
      </c>
      <c r="P28" s="5">
        <f t="shared" si="3"/>
        <v>5.0077041602465355</v>
      </c>
      <c r="Q28" s="9">
        <f t="shared" si="4"/>
        <v>1</v>
      </c>
      <c r="R28" s="9">
        <f t="shared" si="5"/>
        <v>4</v>
      </c>
      <c r="T28" s="8"/>
    </row>
    <row r="29" spans="1:18" ht="12.75">
      <c r="A29" s="14">
        <v>32772</v>
      </c>
      <c r="B29" s="25"/>
      <c r="C29" s="25"/>
      <c r="D29" s="26">
        <v>3</v>
      </c>
      <c r="E29" s="26">
        <v>7</v>
      </c>
      <c r="F29" s="25"/>
      <c r="G29" s="25"/>
      <c r="H29" s="26">
        <v>1</v>
      </c>
      <c r="I29" s="26">
        <v>3</v>
      </c>
      <c r="J29" s="9">
        <f t="shared" si="0"/>
        <v>10</v>
      </c>
      <c r="K29" s="9">
        <f t="shared" si="1"/>
        <v>4</v>
      </c>
      <c r="L29" s="9">
        <f t="shared" si="9"/>
        <v>38</v>
      </c>
      <c r="M29" s="9">
        <f t="shared" si="9"/>
        <v>41</v>
      </c>
      <c r="N29" s="5">
        <f t="shared" si="2"/>
        <v>7.312788906009245</v>
      </c>
      <c r="O29" s="11">
        <f t="shared" si="8"/>
        <v>41.26502311248073</v>
      </c>
      <c r="P29" s="5">
        <f t="shared" si="3"/>
        <v>6.086286594761174</v>
      </c>
      <c r="Q29" s="9">
        <f t="shared" si="4"/>
        <v>0</v>
      </c>
      <c r="R29" s="9">
        <f t="shared" si="5"/>
        <v>14</v>
      </c>
    </row>
    <row r="30" spans="1:20" ht="12.75">
      <c r="A30" s="14">
        <v>32773</v>
      </c>
      <c r="B30" s="25"/>
      <c r="C30" s="25"/>
      <c r="D30" s="26">
        <v>4</v>
      </c>
      <c r="E30" s="26">
        <v>2</v>
      </c>
      <c r="F30" s="25"/>
      <c r="G30" s="25"/>
      <c r="H30" s="26">
        <v>1</v>
      </c>
      <c r="I30" s="26">
        <v>2</v>
      </c>
      <c r="J30" s="9">
        <f t="shared" si="0"/>
        <v>6</v>
      </c>
      <c r="K30" s="9">
        <f t="shared" si="1"/>
        <v>3</v>
      </c>
      <c r="L30" s="9">
        <f t="shared" si="9"/>
        <v>44</v>
      </c>
      <c r="M30" s="9">
        <f t="shared" si="9"/>
        <v>44</v>
      </c>
      <c r="N30" s="5">
        <f t="shared" si="2"/>
        <v>4.701078582434515</v>
      </c>
      <c r="O30" s="11">
        <f t="shared" si="8"/>
        <v>45.966101694915245</v>
      </c>
      <c r="P30" s="5">
        <f t="shared" si="3"/>
        <v>6.779661016949155</v>
      </c>
      <c r="Q30" s="9">
        <f t="shared" si="4"/>
        <v>0</v>
      </c>
      <c r="R30" s="9">
        <f t="shared" si="5"/>
        <v>9</v>
      </c>
      <c r="T30" s="8"/>
    </row>
    <row r="31" spans="1:20" ht="12.75">
      <c r="A31" s="14">
        <v>32774</v>
      </c>
      <c r="B31" s="25"/>
      <c r="C31" s="25"/>
      <c r="D31" s="26">
        <v>2</v>
      </c>
      <c r="E31" s="26">
        <v>4</v>
      </c>
      <c r="F31" s="25"/>
      <c r="G31" s="25"/>
      <c r="H31" s="26">
        <v>1</v>
      </c>
      <c r="I31" s="26">
        <v>2</v>
      </c>
      <c r="J31" s="9">
        <f t="shared" si="0"/>
        <v>6</v>
      </c>
      <c r="K31" s="9">
        <f t="shared" si="1"/>
        <v>3</v>
      </c>
      <c r="L31" s="9">
        <f t="shared" si="9"/>
        <v>50</v>
      </c>
      <c r="M31" s="9">
        <f t="shared" si="9"/>
        <v>47</v>
      </c>
      <c r="N31" s="5">
        <f t="shared" si="2"/>
        <v>4.701078582434515</v>
      </c>
      <c r="O31" s="11">
        <f t="shared" si="8"/>
        <v>50.66718027734976</v>
      </c>
      <c r="P31" s="5">
        <f t="shared" si="3"/>
        <v>7.473035439137138</v>
      </c>
      <c r="Q31" s="9">
        <f t="shared" si="4"/>
        <v>0</v>
      </c>
      <c r="R31" s="9">
        <f t="shared" si="5"/>
        <v>9</v>
      </c>
      <c r="T31" s="8"/>
    </row>
    <row r="32" spans="1:18" ht="12.75">
      <c r="A32" s="14">
        <v>32775</v>
      </c>
      <c r="B32" s="25"/>
      <c r="C32" s="25"/>
      <c r="D32" s="25"/>
      <c r="E32" s="25"/>
      <c r="F32" s="25"/>
      <c r="G32" s="25"/>
      <c r="H32" s="25"/>
      <c r="I32" s="26">
        <v>1</v>
      </c>
      <c r="J32" s="9">
        <f t="shared" si="0"/>
        <v>0</v>
      </c>
      <c r="K32" s="9">
        <f t="shared" si="1"/>
        <v>1</v>
      </c>
      <c r="L32" s="9">
        <f t="shared" si="9"/>
        <v>50</v>
      </c>
      <c r="M32" s="9">
        <f t="shared" si="9"/>
        <v>48</v>
      </c>
      <c r="N32" s="5">
        <f t="shared" si="2"/>
        <v>0.522342064714946</v>
      </c>
      <c r="O32" s="11">
        <f t="shared" si="8"/>
        <v>51.189522342064706</v>
      </c>
      <c r="P32" s="5">
        <f t="shared" si="3"/>
        <v>7.550077041602468</v>
      </c>
      <c r="Q32" s="9">
        <f t="shared" si="4"/>
        <v>0</v>
      </c>
      <c r="R32" s="9">
        <f t="shared" si="5"/>
        <v>1</v>
      </c>
    </row>
    <row r="33" spans="1:18" ht="12.75">
      <c r="A33" s="14">
        <v>32776</v>
      </c>
      <c r="B33" s="25"/>
      <c r="C33" s="25"/>
      <c r="D33" s="26">
        <v>5</v>
      </c>
      <c r="E33" s="26">
        <v>2</v>
      </c>
      <c r="F33" s="25"/>
      <c r="G33" s="26">
        <v>2</v>
      </c>
      <c r="H33" s="26">
        <v>1</v>
      </c>
      <c r="I33" s="26">
        <v>2</v>
      </c>
      <c r="J33" s="9">
        <f t="shared" si="0"/>
        <v>7</v>
      </c>
      <c r="K33" s="9">
        <f t="shared" si="1"/>
        <v>1</v>
      </c>
      <c r="L33" s="9">
        <f t="shared" si="9"/>
        <v>57</v>
      </c>
      <c r="M33" s="9">
        <f t="shared" si="9"/>
        <v>49</v>
      </c>
      <c r="N33" s="5">
        <f t="shared" si="2"/>
        <v>4.178736517719568</v>
      </c>
      <c r="O33" s="11">
        <f t="shared" si="8"/>
        <v>55.36825885978428</v>
      </c>
      <c r="P33" s="5">
        <f t="shared" si="3"/>
        <v>8.16640986132512</v>
      </c>
      <c r="Q33" s="9">
        <f t="shared" si="4"/>
        <v>2</v>
      </c>
      <c r="R33" s="9">
        <f t="shared" si="5"/>
        <v>10</v>
      </c>
    </row>
    <row r="34" spans="1:18" ht="12.75">
      <c r="A34" s="14">
        <v>32777</v>
      </c>
      <c r="B34" s="25"/>
      <c r="C34" s="25"/>
      <c r="D34" s="26">
        <v>4</v>
      </c>
      <c r="E34" s="26">
        <v>1</v>
      </c>
      <c r="F34" s="25"/>
      <c r="G34" s="25"/>
      <c r="H34" s="26">
        <v>2</v>
      </c>
      <c r="I34" s="25"/>
      <c r="J34" s="9">
        <f t="shared" si="0"/>
        <v>5</v>
      </c>
      <c r="K34" s="9">
        <f t="shared" si="1"/>
        <v>2</v>
      </c>
      <c r="L34" s="9">
        <f t="shared" si="9"/>
        <v>62</v>
      </c>
      <c r="M34" s="9">
        <f t="shared" si="9"/>
        <v>51</v>
      </c>
      <c r="N34" s="5">
        <f t="shared" si="2"/>
        <v>3.6563944530046224</v>
      </c>
      <c r="O34" s="11">
        <f t="shared" si="8"/>
        <v>59.0246533127889</v>
      </c>
      <c r="P34" s="5">
        <f t="shared" si="3"/>
        <v>8.70570107858244</v>
      </c>
      <c r="Q34" s="9">
        <f t="shared" si="4"/>
        <v>0</v>
      </c>
      <c r="R34" s="9">
        <f t="shared" si="5"/>
        <v>7</v>
      </c>
    </row>
    <row r="35" spans="1:18" ht="12.75">
      <c r="A35" s="14">
        <v>32778</v>
      </c>
      <c r="B35" s="25"/>
      <c r="C35" s="25"/>
      <c r="D35" s="26">
        <v>2</v>
      </c>
      <c r="E35" s="26">
        <v>2</v>
      </c>
      <c r="F35" s="25"/>
      <c r="G35" s="25"/>
      <c r="H35" s="26">
        <v>1</v>
      </c>
      <c r="I35" s="26">
        <v>2</v>
      </c>
      <c r="J35" s="9">
        <f t="shared" si="0"/>
        <v>4</v>
      </c>
      <c r="K35" s="9">
        <f t="shared" si="1"/>
        <v>3</v>
      </c>
      <c r="L35" s="9">
        <f t="shared" si="9"/>
        <v>66</v>
      </c>
      <c r="M35" s="9">
        <f t="shared" si="9"/>
        <v>54</v>
      </c>
      <c r="N35" s="5">
        <f t="shared" si="2"/>
        <v>3.6563944530046224</v>
      </c>
      <c r="O35" s="11">
        <f t="shared" si="8"/>
        <v>62.68104776579352</v>
      </c>
      <c r="P35" s="5">
        <f t="shared" si="3"/>
        <v>9.244992295839758</v>
      </c>
      <c r="Q35" s="9">
        <f t="shared" si="4"/>
        <v>0</v>
      </c>
      <c r="R35" s="9">
        <f t="shared" si="5"/>
        <v>7</v>
      </c>
    </row>
    <row r="36" spans="1:18" ht="12.75">
      <c r="A36" s="14">
        <v>32779</v>
      </c>
      <c r="B36" s="25"/>
      <c r="C36" s="25"/>
      <c r="D36" s="25"/>
      <c r="E36" s="25"/>
      <c r="F36" s="25"/>
      <c r="G36" s="25"/>
      <c r="H36" s="25"/>
      <c r="I36" s="25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66</v>
      </c>
      <c r="M36" s="9">
        <f t="shared" si="9"/>
        <v>54</v>
      </c>
      <c r="N36" s="5">
        <f aca="true" t="shared" si="12" ref="N36:N67">(+J36+K36)*($J$103/($J$103+$K$103))</f>
        <v>0</v>
      </c>
      <c r="O36" s="11">
        <f t="shared" si="8"/>
        <v>62.68104776579352</v>
      </c>
      <c r="P36" s="5">
        <f aca="true" t="shared" si="13" ref="P36:P67">O36*100/$N$103</f>
        <v>9.244992295839758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2.75">
      <c r="A37" s="14">
        <v>32780</v>
      </c>
      <c r="B37" s="25"/>
      <c r="C37" s="25"/>
      <c r="D37" s="25"/>
      <c r="E37" s="26">
        <v>2</v>
      </c>
      <c r="F37" s="26">
        <v>1</v>
      </c>
      <c r="G37" s="25"/>
      <c r="H37" s="26">
        <v>3</v>
      </c>
      <c r="I37" s="25"/>
      <c r="J37" s="9">
        <f t="shared" si="10"/>
        <v>2</v>
      </c>
      <c r="K37" s="9">
        <f t="shared" si="11"/>
        <v>2</v>
      </c>
      <c r="L37" s="9">
        <f t="shared" si="9"/>
        <v>68</v>
      </c>
      <c r="M37" s="9">
        <f t="shared" si="9"/>
        <v>56</v>
      </c>
      <c r="N37" s="5">
        <f t="shared" si="12"/>
        <v>2.089368258859784</v>
      </c>
      <c r="O37" s="11">
        <f aca="true" t="shared" si="16" ref="O37:O68">O36+N37</f>
        <v>64.7704160246533</v>
      </c>
      <c r="P37" s="5">
        <f t="shared" si="13"/>
        <v>9.553158705701083</v>
      </c>
      <c r="Q37" s="9">
        <f t="shared" si="14"/>
        <v>1</v>
      </c>
      <c r="R37" s="9">
        <f t="shared" si="15"/>
        <v>5</v>
      </c>
    </row>
    <row r="38" spans="1:18" ht="12.75">
      <c r="A38" s="14">
        <v>32781</v>
      </c>
      <c r="B38" s="25"/>
      <c r="C38" s="25"/>
      <c r="D38" s="26">
        <v>5</v>
      </c>
      <c r="E38" s="26">
        <v>3</v>
      </c>
      <c r="F38" s="25"/>
      <c r="G38" s="25"/>
      <c r="H38" s="26">
        <v>1</v>
      </c>
      <c r="I38" s="26">
        <v>1</v>
      </c>
      <c r="J38" s="9">
        <f t="shared" si="10"/>
        <v>8</v>
      </c>
      <c r="K38" s="9">
        <f t="shared" si="11"/>
        <v>2</v>
      </c>
      <c r="L38" s="9">
        <f t="shared" si="9"/>
        <v>76</v>
      </c>
      <c r="M38" s="9">
        <f t="shared" si="9"/>
        <v>58</v>
      </c>
      <c r="N38" s="5">
        <f t="shared" si="12"/>
        <v>5.22342064714946</v>
      </c>
      <c r="O38" s="11">
        <f t="shared" si="16"/>
        <v>69.99383667180277</v>
      </c>
      <c r="P38" s="5">
        <f t="shared" si="13"/>
        <v>10.323574730354396</v>
      </c>
      <c r="Q38" s="9">
        <f t="shared" si="14"/>
        <v>0</v>
      </c>
      <c r="R38" s="9">
        <f t="shared" si="15"/>
        <v>10</v>
      </c>
    </row>
    <row r="39" spans="1:19" ht="12.75">
      <c r="A39" s="14">
        <v>32782</v>
      </c>
      <c r="B39" s="25"/>
      <c r="C39" s="25"/>
      <c r="D39" s="26">
        <v>5</v>
      </c>
      <c r="E39" s="26">
        <v>5</v>
      </c>
      <c r="F39" s="25"/>
      <c r="G39" s="26">
        <v>1</v>
      </c>
      <c r="H39" s="26">
        <v>1</v>
      </c>
      <c r="I39" s="26">
        <v>6</v>
      </c>
      <c r="J39" s="9">
        <f t="shared" si="10"/>
        <v>10</v>
      </c>
      <c r="K39" s="9">
        <f t="shared" si="11"/>
        <v>6</v>
      </c>
      <c r="L39" s="9">
        <f t="shared" si="9"/>
        <v>86</v>
      </c>
      <c r="M39" s="9">
        <f t="shared" si="9"/>
        <v>64</v>
      </c>
      <c r="N39" s="5">
        <f t="shared" si="12"/>
        <v>8.357473035439137</v>
      </c>
      <c r="O39" s="11">
        <f t="shared" si="16"/>
        <v>78.35130970724191</v>
      </c>
      <c r="P39" s="5">
        <f t="shared" si="13"/>
        <v>11.5562403697997</v>
      </c>
      <c r="Q39" s="9">
        <f t="shared" si="14"/>
        <v>1</v>
      </c>
      <c r="R39" s="9">
        <f t="shared" si="15"/>
        <v>17</v>
      </c>
      <c r="S39" s="8" t="s">
        <v>61</v>
      </c>
    </row>
    <row r="40" spans="1:18" ht="12.75">
      <c r="A40" s="14">
        <v>32783</v>
      </c>
      <c r="B40" s="25"/>
      <c r="C40" s="26">
        <v>1</v>
      </c>
      <c r="D40" s="26">
        <v>3</v>
      </c>
      <c r="E40" s="26">
        <v>6</v>
      </c>
      <c r="F40" s="25"/>
      <c r="G40" s="25"/>
      <c r="H40" s="26">
        <v>3</v>
      </c>
      <c r="I40" s="25"/>
      <c r="J40" s="9">
        <f t="shared" si="10"/>
        <v>8</v>
      </c>
      <c r="K40" s="9">
        <f t="shared" si="11"/>
        <v>3</v>
      </c>
      <c r="L40" s="9">
        <f t="shared" si="9"/>
        <v>94</v>
      </c>
      <c r="M40" s="9">
        <f t="shared" si="9"/>
        <v>67</v>
      </c>
      <c r="N40" s="5">
        <f t="shared" si="12"/>
        <v>5.745762711864407</v>
      </c>
      <c r="O40" s="11">
        <f t="shared" si="16"/>
        <v>84.09707241910631</v>
      </c>
      <c r="P40" s="5">
        <f t="shared" si="13"/>
        <v>12.403697996918345</v>
      </c>
      <c r="Q40" s="9">
        <f t="shared" si="14"/>
        <v>1</v>
      </c>
      <c r="R40" s="9">
        <f t="shared" si="15"/>
        <v>12</v>
      </c>
    </row>
    <row r="41" spans="1:18" ht="12.75">
      <c r="A41" s="14">
        <v>32784</v>
      </c>
      <c r="B41" s="25"/>
      <c r="C41" s="25"/>
      <c r="D41" s="26">
        <v>4</v>
      </c>
      <c r="E41" s="26">
        <v>1</v>
      </c>
      <c r="F41" s="26">
        <v>1</v>
      </c>
      <c r="G41" s="25"/>
      <c r="H41" s="25"/>
      <c r="I41" s="26">
        <v>1</v>
      </c>
      <c r="J41" s="9">
        <f t="shared" si="10"/>
        <v>5</v>
      </c>
      <c r="K41" s="9">
        <f t="shared" si="11"/>
        <v>0</v>
      </c>
      <c r="L41" s="9">
        <f t="shared" si="9"/>
        <v>99</v>
      </c>
      <c r="M41" s="9">
        <f t="shared" si="9"/>
        <v>67</v>
      </c>
      <c r="N41" s="5">
        <f t="shared" si="12"/>
        <v>2.61171032357473</v>
      </c>
      <c r="O41" s="11">
        <f t="shared" si="16"/>
        <v>86.70878274268104</v>
      </c>
      <c r="P41" s="5">
        <f t="shared" si="13"/>
        <v>12.788906009244998</v>
      </c>
      <c r="Q41" s="9">
        <f t="shared" si="14"/>
        <v>1</v>
      </c>
      <c r="R41" s="9">
        <f t="shared" si="15"/>
        <v>6</v>
      </c>
    </row>
    <row r="42" spans="1:18" ht="12.75">
      <c r="A42" s="14">
        <v>32785</v>
      </c>
      <c r="B42" s="25"/>
      <c r="C42" s="25"/>
      <c r="D42" s="26">
        <v>4</v>
      </c>
      <c r="E42" s="26">
        <v>2</v>
      </c>
      <c r="F42" s="26">
        <v>1</v>
      </c>
      <c r="G42" s="26">
        <v>1</v>
      </c>
      <c r="H42" s="26">
        <v>3</v>
      </c>
      <c r="I42" s="25"/>
      <c r="J42" s="9">
        <f t="shared" si="10"/>
        <v>6</v>
      </c>
      <c r="K42" s="9">
        <f t="shared" si="11"/>
        <v>1</v>
      </c>
      <c r="L42" s="9">
        <f t="shared" si="9"/>
        <v>105</v>
      </c>
      <c r="M42" s="9">
        <f t="shared" si="9"/>
        <v>68</v>
      </c>
      <c r="N42" s="5">
        <f t="shared" si="12"/>
        <v>3.6563944530046224</v>
      </c>
      <c r="O42" s="11">
        <f t="shared" si="16"/>
        <v>90.36517719568566</v>
      </c>
      <c r="P42" s="5">
        <f t="shared" si="13"/>
        <v>13.328197226502319</v>
      </c>
      <c r="Q42" s="9">
        <f t="shared" si="14"/>
        <v>2</v>
      </c>
      <c r="R42" s="9">
        <f t="shared" si="15"/>
        <v>9</v>
      </c>
    </row>
    <row r="43" spans="1:18" ht="12.75">
      <c r="A43" s="14">
        <v>32786</v>
      </c>
      <c r="B43" s="26">
        <v>1</v>
      </c>
      <c r="C43" s="25"/>
      <c r="D43" s="26">
        <v>1</v>
      </c>
      <c r="E43" s="25"/>
      <c r="F43" s="25"/>
      <c r="G43" s="25"/>
      <c r="H43" s="26">
        <v>2</v>
      </c>
      <c r="I43" s="25"/>
      <c r="J43" s="9">
        <f t="shared" si="10"/>
        <v>0</v>
      </c>
      <c r="K43" s="9">
        <f t="shared" si="11"/>
        <v>2</v>
      </c>
      <c r="L43" s="9">
        <f t="shared" si="9"/>
        <v>105</v>
      </c>
      <c r="M43" s="9">
        <f t="shared" si="9"/>
        <v>70</v>
      </c>
      <c r="N43" s="5">
        <f t="shared" si="12"/>
        <v>1.044684129429892</v>
      </c>
      <c r="O43" s="11">
        <f t="shared" si="16"/>
        <v>91.40986132511556</v>
      </c>
      <c r="P43" s="5">
        <f t="shared" si="13"/>
        <v>13.482280431432983</v>
      </c>
      <c r="Q43" s="9">
        <f t="shared" si="14"/>
        <v>1</v>
      </c>
      <c r="R43" s="9">
        <f t="shared" si="15"/>
        <v>3</v>
      </c>
    </row>
    <row r="44" spans="1:18" ht="12.75">
      <c r="A44" s="14">
        <v>32787</v>
      </c>
      <c r="B44" s="25"/>
      <c r="C44" s="25"/>
      <c r="D44" s="25"/>
      <c r="E44" s="25"/>
      <c r="F44" s="25"/>
      <c r="G44" s="25"/>
      <c r="H44" s="26">
        <v>3</v>
      </c>
      <c r="I44" s="25"/>
      <c r="J44" s="9">
        <f t="shared" si="10"/>
        <v>0</v>
      </c>
      <c r="K44" s="9">
        <f t="shared" si="11"/>
        <v>3</v>
      </c>
      <c r="L44" s="9">
        <f t="shared" si="9"/>
        <v>105</v>
      </c>
      <c r="M44" s="9">
        <f t="shared" si="9"/>
        <v>73</v>
      </c>
      <c r="N44" s="5">
        <f t="shared" si="12"/>
        <v>1.5670261941448382</v>
      </c>
      <c r="O44" s="11">
        <f t="shared" si="16"/>
        <v>92.9768875192604</v>
      </c>
      <c r="P44" s="5">
        <f t="shared" si="13"/>
        <v>13.713405238828976</v>
      </c>
      <c r="Q44" s="9">
        <f t="shared" si="14"/>
        <v>0</v>
      </c>
      <c r="R44" s="9">
        <f t="shared" si="15"/>
        <v>3</v>
      </c>
    </row>
    <row r="45" spans="1:18" ht="12.75">
      <c r="A45" s="14">
        <v>32788</v>
      </c>
      <c r="B45" s="25"/>
      <c r="C45" s="25"/>
      <c r="D45" s="26">
        <v>1</v>
      </c>
      <c r="E45" s="26">
        <v>3</v>
      </c>
      <c r="F45" s="25"/>
      <c r="G45" s="25"/>
      <c r="H45" s="26">
        <v>1</v>
      </c>
      <c r="I45" s="26">
        <v>1</v>
      </c>
      <c r="J45" s="9">
        <f t="shared" si="10"/>
        <v>4</v>
      </c>
      <c r="K45" s="9">
        <f t="shared" si="11"/>
        <v>2</v>
      </c>
      <c r="L45" s="9">
        <f aca="true" t="shared" si="17" ref="L45:M64">L44+J45</f>
        <v>109</v>
      </c>
      <c r="M45" s="9">
        <f t="shared" si="17"/>
        <v>75</v>
      </c>
      <c r="N45" s="5">
        <f t="shared" si="12"/>
        <v>3.1340523882896765</v>
      </c>
      <c r="O45" s="11">
        <f t="shared" si="16"/>
        <v>96.11093990755008</v>
      </c>
      <c r="P45" s="5">
        <f t="shared" si="13"/>
        <v>14.175654853620964</v>
      </c>
      <c r="Q45" s="9">
        <f t="shared" si="14"/>
        <v>0</v>
      </c>
      <c r="R45" s="9">
        <f t="shared" si="15"/>
        <v>6</v>
      </c>
    </row>
    <row r="46" spans="1:18" ht="12.75">
      <c r="A46" s="14">
        <v>32789</v>
      </c>
      <c r="B46" s="25"/>
      <c r="C46" s="26">
        <v>2</v>
      </c>
      <c r="D46" s="26">
        <v>3</v>
      </c>
      <c r="E46" s="26">
        <v>1</v>
      </c>
      <c r="F46" s="26">
        <v>1</v>
      </c>
      <c r="G46" s="25"/>
      <c r="H46" s="25"/>
      <c r="I46" s="25"/>
      <c r="J46" s="9">
        <f t="shared" si="10"/>
        <v>2</v>
      </c>
      <c r="K46" s="9">
        <f t="shared" si="11"/>
        <v>-1</v>
      </c>
      <c r="L46" s="9">
        <f t="shared" si="17"/>
        <v>111</v>
      </c>
      <c r="M46" s="9">
        <f t="shared" si="17"/>
        <v>74</v>
      </c>
      <c r="N46" s="5">
        <f t="shared" si="12"/>
        <v>0.522342064714946</v>
      </c>
      <c r="O46" s="11">
        <f t="shared" si="16"/>
        <v>96.63328197226502</v>
      </c>
      <c r="P46" s="5">
        <f t="shared" si="13"/>
        <v>14.252696456086298</v>
      </c>
      <c r="Q46" s="9">
        <f t="shared" si="14"/>
        <v>3</v>
      </c>
      <c r="R46" s="9">
        <f t="shared" si="15"/>
        <v>4</v>
      </c>
    </row>
    <row r="47" spans="1:18" ht="12.75">
      <c r="A47" s="14">
        <v>32790</v>
      </c>
      <c r="B47" s="25"/>
      <c r="C47" s="26">
        <v>1</v>
      </c>
      <c r="D47" s="26">
        <v>1</v>
      </c>
      <c r="E47" s="25"/>
      <c r="F47" s="25"/>
      <c r="G47" s="26">
        <v>1</v>
      </c>
      <c r="H47" s="25"/>
      <c r="I47" s="25"/>
      <c r="J47" s="9">
        <f t="shared" si="10"/>
        <v>0</v>
      </c>
      <c r="K47" s="9">
        <f t="shared" si="11"/>
        <v>-1</v>
      </c>
      <c r="L47" s="9">
        <f t="shared" si="17"/>
        <v>111</v>
      </c>
      <c r="M47" s="9">
        <f t="shared" si="17"/>
        <v>73</v>
      </c>
      <c r="N47" s="5">
        <f t="shared" si="12"/>
        <v>-0.522342064714946</v>
      </c>
      <c r="O47" s="11">
        <f t="shared" si="16"/>
        <v>96.11093990755008</v>
      </c>
      <c r="P47" s="5">
        <f t="shared" si="13"/>
        <v>14.175654853620964</v>
      </c>
      <c r="Q47" s="9">
        <f t="shared" si="14"/>
        <v>2</v>
      </c>
      <c r="R47" s="9">
        <f t="shared" si="15"/>
        <v>1</v>
      </c>
    </row>
    <row r="48" spans="1:18" ht="12.75">
      <c r="A48" s="14">
        <v>32791</v>
      </c>
      <c r="B48" s="25"/>
      <c r="C48" s="25"/>
      <c r="D48" s="25"/>
      <c r="E48" s="25"/>
      <c r="F48" s="25"/>
      <c r="G48" s="25"/>
      <c r="H48" s="25"/>
      <c r="I48" s="25"/>
      <c r="J48" s="9">
        <f t="shared" si="10"/>
        <v>0</v>
      </c>
      <c r="K48" s="9">
        <f t="shared" si="11"/>
        <v>0</v>
      </c>
      <c r="L48" s="9">
        <f t="shared" si="17"/>
        <v>111</v>
      </c>
      <c r="M48" s="9">
        <f t="shared" si="17"/>
        <v>73</v>
      </c>
      <c r="N48" s="5">
        <f t="shared" si="12"/>
        <v>0</v>
      </c>
      <c r="O48" s="11">
        <f t="shared" si="16"/>
        <v>96.11093990755008</v>
      </c>
      <c r="P48" s="5">
        <f t="shared" si="13"/>
        <v>14.175654853620964</v>
      </c>
      <c r="Q48" s="9">
        <f t="shared" si="14"/>
        <v>0</v>
      </c>
      <c r="R48" s="9">
        <f t="shared" si="15"/>
        <v>0</v>
      </c>
    </row>
    <row r="49" spans="1:18" ht="12.75">
      <c r="A49" s="14">
        <v>32792</v>
      </c>
      <c r="B49" s="25"/>
      <c r="C49" s="26">
        <v>1</v>
      </c>
      <c r="D49" s="26">
        <v>1</v>
      </c>
      <c r="E49" s="26">
        <v>2</v>
      </c>
      <c r="F49" s="25"/>
      <c r="G49" s="25"/>
      <c r="H49" s="25"/>
      <c r="I49" s="25"/>
      <c r="J49" s="9">
        <f t="shared" si="10"/>
        <v>2</v>
      </c>
      <c r="K49" s="9">
        <f t="shared" si="11"/>
        <v>0</v>
      </c>
      <c r="L49" s="9">
        <f t="shared" si="17"/>
        <v>113</v>
      </c>
      <c r="M49" s="9">
        <f t="shared" si="17"/>
        <v>73</v>
      </c>
      <c r="N49" s="5">
        <f t="shared" si="12"/>
        <v>1.044684129429892</v>
      </c>
      <c r="O49" s="11">
        <f t="shared" si="16"/>
        <v>97.15562403697997</v>
      </c>
      <c r="P49" s="5">
        <f t="shared" si="13"/>
        <v>14.329738058551628</v>
      </c>
      <c r="Q49" s="9">
        <f t="shared" si="14"/>
        <v>1</v>
      </c>
      <c r="R49" s="9">
        <f t="shared" si="15"/>
        <v>3</v>
      </c>
    </row>
    <row r="50" spans="1:18" ht="12.75">
      <c r="A50" s="14">
        <v>32793</v>
      </c>
      <c r="B50" s="25"/>
      <c r="C50" s="25"/>
      <c r="D50" s="26">
        <v>3</v>
      </c>
      <c r="E50" s="26">
        <v>1</v>
      </c>
      <c r="F50" s="26">
        <v>1</v>
      </c>
      <c r="G50" s="26">
        <v>1</v>
      </c>
      <c r="H50" s="26">
        <v>2</v>
      </c>
      <c r="I50" s="26">
        <v>2</v>
      </c>
      <c r="J50" s="9">
        <f t="shared" si="10"/>
        <v>4</v>
      </c>
      <c r="K50" s="9">
        <f t="shared" si="11"/>
        <v>2</v>
      </c>
      <c r="L50" s="9">
        <f t="shared" si="17"/>
        <v>117</v>
      </c>
      <c r="M50" s="9">
        <f t="shared" si="17"/>
        <v>75</v>
      </c>
      <c r="N50" s="5">
        <f t="shared" si="12"/>
        <v>3.1340523882896765</v>
      </c>
      <c r="O50" s="11">
        <f t="shared" si="16"/>
        <v>100.28967642526965</v>
      </c>
      <c r="P50" s="5">
        <f t="shared" si="13"/>
        <v>14.791987673343616</v>
      </c>
      <c r="Q50" s="9">
        <f t="shared" si="14"/>
        <v>2</v>
      </c>
      <c r="R50" s="9">
        <f t="shared" si="15"/>
        <v>8</v>
      </c>
    </row>
    <row r="51" spans="1:18" ht="12.75">
      <c r="A51" s="14">
        <v>32794</v>
      </c>
      <c r="B51" s="25"/>
      <c r="C51" s="25"/>
      <c r="D51" s="26">
        <v>2</v>
      </c>
      <c r="E51" s="25"/>
      <c r="F51" s="25"/>
      <c r="G51" s="25"/>
      <c r="H51" s="26">
        <v>1</v>
      </c>
      <c r="I51" s="25"/>
      <c r="J51" s="9">
        <f t="shared" si="10"/>
        <v>2</v>
      </c>
      <c r="K51" s="9">
        <f t="shared" si="11"/>
        <v>1</v>
      </c>
      <c r="L51" s="9">
        <f t="shared" si="17"/>
        <v>119</v>
      </c>
      <c r="M51" s="9">
        <f t="shared" si="17"/>
        <v>76</v>
      </c>
      <c r="N51" s="5">
        <f t="shared" si="12"/>
        <v>1.5670261941448382</v>
      </c>
      <c r="O51" s="11">
        <f t="shared" si="16"/>
        <v>101.85670261941449</v>
      </c>
      <c r="P51" s="5">
        <f t="shared" si="13"/>
        <v>15.023112480739611</v>
      </c>
      <c r="Q51" s="9">
        <f t="shared" si="14"/>
        <v>0</v>
      </c>
      <c r="R51" s="9">
        <f t="shared" si="15"/>
        <v>3</v>
      </c>
    </row>
    <row r="52" spans="1:18" ht="12.75">
      <c r="A52" s="14">
        <v>32795</v>
      </c>
      <c r="B52" s="25"/>
      <c r="C52" s="25"/>
      <c r="D52" s="25"/>
      <c r="E52" s="26">
        <v>7</v>
      </c>
      <c r="F52" s="25"/>
      <c r="G52" s="25"/>
      <c r="H52" s="26">
        <v>10</v>
      </c>
      <c r="I52" s="26">
        <v>2</v>
      </c>
      <c r="J52" s="9">
        <f t="shared" si="10"/>
        <v>7</v>
      </c>
      <c r="K52" s="9">
        <f t="shared" si="11"/>
        <v>12</v>
      </c>
      <c r="L52" s="9">
        <f t="shared" si="17"/>
        <v>126</v>
      </c>
      <c r="M52" s="9">
        <f t="shared" si="17"/>
        <v>88</v>
      </c>
      <c r="N52" s="5">
        <f t="shared" si="12"/>
        <v>9.924499229583974</v>
      </c>
      <c r="O52" s="11">
        <f t="shared" si="16"/>
        <v>111.78120184899846</v>
      </c>
      <c r="P52" s="5">
        <f t="shared" si="13"/>
        <v>16.486902927580907</v>
      </c>
      <c r="Q52" s="9">
        <f t="shared" si="14"/>
        <v>0</v>
      </c>
      <c r="R52" s="9">
        <f t="shared" si="15"/>
        <v>19</v>
      </c>
    </row>
    <row r="53" spans="1:19" ht="12.75">
      <c r="A53" s="14">
        <v>32796</v>
      </c>
      <c r="B53" s="25"/>
      <c r="C53" s="25"/>
      <c r="D53" s="26">
        <v>6</v>
      </c>
      <c r="E53" s="26">
        <v>6</v>
      </c>
      <c r="F53" s="26">
        <v>1</v>
      </c>
      <c r="G53" s="25"/>
      <c r="H53" s="26">
        <v>7</v>
      </c>
      <c r="I53" s="26">
        <v>2</v>
      </c>
      <c r="J53" s="9">
        <f t="shared" si="10"/>
        <v>12</v>
      </c>
      <c r="K53" s="9">
        <f t="shared" si="11"/>
        <v>8</v>
      </c>
      <c r="L53" s="9">
        <f t="shared" si="17"/>
        <v>138</v>
      </c>
      <c r="M53" s="9">
        <f t="shared" si="17"/>
        <v>96</v>
      </c>
      <c r="N53" s="5">
        <f t="shared" si="12"/>
        <v>10.44684129429892</v>
      </c>
      <c r="O53" s="11">
        <f t="shared" si="16"/>
        <v>122.22804314329738</v>
      </c>
      <c r="P53" s="5">
        <f t="shared" si="13"/>
        <v>18.027734976887533</v>
      </c>
      <c r="Q53" s="9">
        <f t="shared" si="14"/>
        <v>1</v>
      </c>
      <c r="R53" s="9">
        <f t="shared" si="15"/>
        <v>21</v>
      </c>
      <c r="S53" s="8" t="s">
        <v>62</v>
      </c>
    </row>
    <row r="54" spans="1:18" ht="12.75">
      <c r="A54" s="14">
        <v>32797</v>
      </c>
      <c r="B54" s="25"/>
      <c r="C54" s="25"/>
      <c r="D54" s="26">
        <v>11</v>
      </c>
      <c r="E54" s="26">
        <v>7</v>
      </c>
      <c r="F54" s="26">
        <v>1</v>
      </c>
      <c r="G54" s="26">
        <v>2</v>
      </c>
      <c r="H54" s="26">
        <v>12</v>
      </c>
      <c r="I54" s="26">
        <v>10</v>
      </c>
      <c r="J54" s="9">
        <f t="shared" si="10"/>
        <v>18</v>
      </c>
      <c r="K54" s="9">
        <f t="shared" si="11"/>
        <v>19</v>
      </c>
      <c r="L54" s="9">
        <f t="shared" si="17"/>
        <v>156</v>
      </c>
      <c r="M54" s="9">
        <f t="shared" si="17"/>
        <v>115</v>
      </c>
      <c r="N54" s="5">
        <f t="shared" si="12"/>
        <v>19.326656394453003</v>
      </c>
      <c r="O54" s="11">
        <f t="shared" si="16"/>
        <v>141.5546995377504</v>
      </c>
      <c r="P54" s="5">
        <f t="shared" si="13"/>
        <v>20.878274268104793</v>
      </c>
      <c r="Q54" s="9">
        <f t="shared" si="14"/>
        <v>3</v>
      </c>
      <c r="R54" s="9">
        <f t="shared" si="15"/>
        <v>40</v>
      </c>
    </row>
    <row r="55" spans="1:18" ht="12.75">
      <c r="A55" s="14">
        <v>32798</v>
      </c>
      <c r="B55" s="25"/>
      <c r="C55" s="25"/>
      <c r="D55" s="26">
        <v>8</v>
      </c>
      <c r="E55" s="26">
        <v>11</v>
      </c>
      <c r="F55" s="26">
        <v>1</v>
      </c>
      <c r="G55" s="26">
        <v>2</v>
      </c>
      <c r="H55" s="26">
        <v>16</v>
      </c>
      <c r="I55" s="26">
        <v>4</v>
      </c>
      <c r="J55" s="9">
        <f t="shared" si="10"/>
        <v>19</v>
      </c>
      <c r="K55" s="9">
        <f t="shared" si="11"/>
        <v>17</v>
      </c>
      <c r="L55" s="9">
        <f t="shared" si="17"/>
        <v>175</v>
      </c>
      <c r="M55" s="9">
        <f t="shared" si="17"/>
        <v>132</v>
      </c>
      <c r="N55" s="5">
        <f t="shared" si="12"/>
        <v>18.80431432973806</v>
      </c>
      <c r="O55" s="11">
        <f t="shared" si="16"/>
        <v>160.35901386748844</v>
      </c>
      <c r="P55" s="5">
        <f t="shared" si="13"/>
        <v>23.65177195685672</v>
      </c>
      <c r="Q55" s="9">
        <f t="shared" si="14"/>
        <v>3</v>
      </c>
      <c r="R55" s="9">
        <f t="shared" si="15"/>
        <v>39</v>
      </c>
    </row>
    <row r="56" spans="1:18" ht="12.75">
      <c r="A56" s="14">
        <v>32799</v>
      </c>
      <c r="B56" s="25"/>
      <c r="C56" s="25"/>
      <c r="D56" s="26">
        <v>10</v>
      </c>
      <c r="E56" s="26">
        <v>7</v>
      </c>
      <c r="F56" s="25"/>
      <c r="G56" s="25"/>
      <c r="H56" s="26">
        <v>9</v>
      </c>
      <c r="I56" s="26">
        <v>7</v>
      </c>
      <c r="J56" s="9">
        <f t="shared" si="10"/>
        <v>17</v>
      </c>
      <c r="K56" s="9">
        <f t="shared" si="11"/>
        <v>16</v>
      </c>
      <c r="L56" s="9">
        <f t="shared" si="17"/>
        <v>192</v>
      </c>
      <c r="M56" s="9">
        <f t="shared" si="17"/>
        <v>148</v>
      </c>
      <c r="N56" s="5">
        <f t="shared" si="12"/>
        <v>17.237288135593218</v>
      </c>
      <c r="O56" s="11">
        <f t="shared" si="16"/>
        <v>177.59630200308166</v>
      </c>
      <c r="P56" s="5">
        <f t="shared" si="13"/>
        <v>26.19414483821265</v>
      </c>
      <c r="Q56" s="9">
        <f t="shared" si="14"/>
        <v>0</v>
      </c>
      <c r="R56" s="9">
        <f t="shared" si="15"/>
        <v>33</v>
      </c>
    </row>
    <row r="57" spans="1:18" ht="12.75">
      <c r="A57" s="14">
        <v>32800</v>
      </c>
      <c r="B57" s="25"/>
      <c r="C57" s="26">
        <v>1</v>
      </c>
      <c r="D57" s="26">
        <v>16</v>
      </c>
      <c r="E57" s="26">
        <v>6</v>
      </c>
      <c r="F57" s="25"/>
      <c r="G57" s="26">
        <v>1</v>
      </c>
      <c r="H57" s="26">
        <v>26</v>
      </c>
      <c r="I57" s="26">
        <v>7</v>
      </c>
      <c r="J57" s="9">
        <f t="shared" si="10"/>
        <v>21</v>
      </c>
      <c r="K57" s="9">
        <f t="shared" si="11"/>
        <v>32</v>
      </c>
      <c r="L57" s="9">
        <f t="shared" si="17"/>
        <v>213</v>
      </c>
      <c r="M57" s="9">
        <f t="shared" si="17"/>
        <v>180</v>
      </c>
      <c r="N57" s="5">
        <f t="shared" si="12"/>
        <v>27.684129429892142</v>
      </c>
      <c r="O57" s="11">
        <f t="shared" si="16"/>
        <v>205.2804314329738</v>
      </c>
      <c r="P57" s="5">
        <f t="shared" si="13"/>
        <v>30.277349768875215</v>
      </c>
      <c r="Q57" s="9">
        <f t="shared" si="14"/>
        <v>2</v>
      </c>
      <c r="R57" s="9">
        <f t="shared" si="15"/>
        <v>55</v>
      </c>
    </row>
    <row r="58" spans="1:18" ht="12.75">
      <c r="A58" s="14">
        <v>32801</v>
      </c>
      <c r="B58" s="25"/>
      <c r="C58" s="25"/>
      <c r="D58" s="26">
        <v>11</v>
      </c>
      <c r="E58" s="26">
        <v>12</v>
      </c>
      <c r="F58" s="26">
        <v>1</v>
      </c>
      <c r="G58" s="25"/>
      <c r="H58" s="26">
        <v>13</v>
      </c>
      <c r="I58" s="26">
        <v>17</v>
      </c>
      <c r="J58" s="9">
        <f t="shared" si="10"/>
        <v>23</v>
      </c>
      <c r="K58" s="9">
        <f t="shared" si="11"/>
        <v>29</v>
      </c>
      <c r="L58" s="9">
        <f t="shared" si="17"/>
        <v>236</v>
      </c>
      <c r="M58" s="9">
        <f t="shared" si="17"/>
        <v>209</v>
      </c>
      <c r="N58" s="5">
        <f t="shared" si="12"/>
        <v>27.161787365177194</v>
      </c>
      <c r="O58" s="11">
        <f t="shared" si="16"/>
        <v>232.442218798151</v>
      </c>
      <c r="P58" s="5">
        <f t="shared" si="13"/>
        <v>34.28351309707244</v>
      </c>
      <c r="Q58" s="9">
        <f t="shared" si="14"/>
        <v>1</v>
      </c>
      <c r="R58" s="9">
        <f t="shared" si="15"/>
        <v>53</v>
      </c>
    </row>
    <row r="59" spans="1:18" ht="12.75">
      <c r="A59" s="14">
        <v>32802</v>
      </c>
      <c r="B59" s="25"/>
      <c r="C59" s="25"/>
      <c r="D59" s="26">
        <v>16</v>
      </c>
      <c r="E59" s="26">
        <v>18</v>
      </c>
      <c r="F59" s="25"/>
      <c r="G59" s="26">
        <v>1</v>
      </c>
      <c r="H59" s="26">
        <v>24</v>
      </c>
      <c r="I59" s="26">
        <v>15</v>
      </c>
      <c r="J59" s="9">
        <f t="shared" si="10"/>
        <v>34</v>
      </c>
      <c r="K59" s="9">
        <f t="shared" si="11"/>
        <v>38</v>
      </c>
      <c r="L59" s="9">
        <f t="shared" si="17"/>
        <v>270</v>
      </c>
      <c r="M59" s="9">
        <f t="shared" si="17"/>
        <v>247</v>
      </c>
      <c r="N59" s="5">
        <f t="shared" si="12"/>
        <v>37.60862865947612</v>
      </c>
      <c r="O59" s="11">
        <f t="shared" si="16"/>
        <v>270.0508474576271</v>
      </c>
      <c r="P59" s="5">
        <f t="shared" si="13"/>
        <v>39.8305084745763</v>
      </c>
      <c r="Q59" s="9">
        <f t="shared" si="14"/>
        <v>1</v>
      </c>
      <c r="R59" s="9">
        <f t="shared" si="15"/>
        <v>73</v>
      </c>
    </row>
    <row r="60" spans="1:18" ht="12.75">
      <c r="A60" s="14">
        <v>32803</v>
      </c>
      <c r="B60" s="26">
        <v>2</v>
      </c>
      <c r="C60" s="25"/>
      <c r="D60" s="26">
        <v>14</v>
      </c>
      <c r="E60" s="26">
        <v>11</v>
      </c>
      <c r="F60" s="25"/>
      <c r="G60" s="25"/>
      <c r="H60" s="26">
        <v>22</v>
      </c>
      <c r="I60" s="26">
        <v>14</v>
      </c>
      <c r="J60" s="9">
        <f t="shared" si="10"/>
        <v>23</v>
      </c>
      <c r="K60" s="9">
        <f t="shared" si="11"/>
        <v>36</v>
      </c>
      <c r="L60" s="9">
        <f t="shared" si="17"/>
        <v>293</v>
      </c>
      <c r="M60" s="9">
        <f t="shared" si="17"/>
        <v>283</v>
      </c>
      <c r="N60" s="5">
        <f t="shared" si="12"/>
        <v>30.818181818181817</v>
      </c>
      <c r="O60" s="11">
        <f t="shared" si="16"/>
        <v>300.86902927580894</v>
      </c>
      <c r="P60" s="5">
        <f t="shared" si="13"/>
        <v>44.375963020030845</v>
      </c>
      <c r="Q60" s="9">
        <f t="shared" si="14"/>
        <v>2</v>
      </c>
      <c r="R60" s="9">
        <f t="shared" si="15"/>
        <v>61</v>
      </c>
    </row>
    <row r="61" spans="1:18" ht="12.75">
      <c r="A61" s="14">
        <v>32804</v>
      </c>
      <c r="B61" s="25"/>
      <c r="C61" s="25"/>
      <c r="D61" s="26">
        <v>22</v>
      </c>
      <c r="E61" s="26">
        <v>23</v>
      </c>
      <c r="F61" s="26">
        <v>1</v>
      </c>
      <c r="G61" s="26">
        <v>3</v>
      </c>
      <c r="H61" s="26">
        <v>12</v>
      </c>
      <c r="I61" s="26">
        <v>15</v>
      </c>
      <c r="J61" s="9">
        <f t="shared" si="10"/>
        <v>45</v>
      </c>
      <c r="K61" s="9">
        <f t="shared" si="11"/>
        <v>23</v>
      </c>
      <c r="L61" s="9">
        <f t="shared" si="17"/>
        <v>338</v>
      </c>
      <c r="M61" s="9">
        <f t="shared" si="17"/>
        <v>306</v>
      </c>
      <c r="N61" s="5">
        <f t="shared" si="12"/>
        <v>35.51926040061633</v>
      </c>
      <c r="O61" s="11">
        <f t="shared" si="16"/>
        <v>336.3882896764253</v>
      </c>
      <c r="P61" s="5">
        <f t="shared" si="13"/>
        <v>49.614791987673385</v>
      </c>
      <c r="Q61" s="9">
        <f t="shared" si="14"/>
        <v>4</v>
      </c>
      <c r="R61" s="9">
        <f t="shared" si="15"/>
        <v>72</v>
      </c>
    </row>
    <row r="62" spans="1:18" ht="12.75">
      <c r="A62" s="14">
        <v>32805</v>
      </c>
      <c r="B62" s="25"/>
      <c r="C62" s="25"/>
      <c r="D62" s="26">
        <v>8</v>
      </c>
      <c r="E62" s="26">
        <v>8</v>
      </c>
      <c r="F62" s="25"/>
      <c r="G62" s="25"/>
      <c r="H62" s="26">
        <v>20</v>
      </c>
      <c r="I62" s="26">
        <v>8</v>
      </c>
      <c r="J62" s="9">
        <f t="shared" si="10"/>
        <v>16</v>
      </c>
      <c r="K62" s="9">
        <f t="shared" si="11"/>
        <v>28</v>
      </c>
      <c r="L62" s="9">
        <f t="shared" si="17"/>
        <v>354</v>
      </c>
      <c r="M62" s="9">
        <f t="shared" si="17"/>
        <v>334</v>
      </c>
      <c r="N62" s="5">
        <f t="shared" si="12"/>
        <v>22.983050847457626</v>
      </c>
      <c r="O62" s="11">
        <f t="shared" si="16"/>
        <v>359.3713405238829</v>
      </c>
      <c r="P62" s="5">
        <f t="shared" si="13"/>
        <v>53.00462249614795</v>
      </c>
      <c r="Q62" s="9">
        <f t="shared" si="14"/>
        <v>0</v>
      </c>
      <c r="R62" s="9">
        <f t="shared" si="15"/>
        <v>44</v>
      </c>
    </row>
    <row r="63" spans="1:18" ht="12.75">
      <c r="A63" s="14">
        <v>32806</v>
      </c>
      <c r="B63" s="25"/>
      <c r="C63" s="26">
        <v>1</v>
      </c>
      <c r="D63" s="26">
        <v>4</v>
      </c>
      <c r="E63" s="26">
        <v>6</v>
      </c>
      <c r="F63" s="25"/>
      <c r="G63" s="26">
        <v>3</v>
      </c>
      <c r="H63" s="26">
        <v>4</v>
      </c>
      <c r="I63" s="26">
        <v>7</v>
      </c>
      <c r="J63" s="9">
        <f t="shared" si="10"/>
        <v>9</v>
      </c>
      <c r="K63" s="9">
        <f t="shared" si="11"/>
        <v>8</v>
      </c>
      <c r="L63" s="9">
        <f t="shared" si="17"/>
        <v>363</v>
      </c>
      <c r="M63" s="9">
        <f t="shared" si="17"/>
        <v>342</v>
      </c>
      <c r="N63" s="5">
        <f t="shared" si="12"/>
        <v>8.879815100154083</v>
      </c>
      <c r="O63" s="11">
        <f t="shared" si="16"/>
        <v>368.251155624037</v>
      </c>
      <c r="P63" s="5">
        <f t="shared" si="13"/>
        <v>54.31432973805859</v>
      </c>
      <c r="Q63" s="9">
        <f t="shared" si="14"/>
        <v>4</v>
      </c>
      <c r="R63" s="9">
        <f t="shared" si="15"/>
        <v>21</v>
      </c>
    </row>
    <row r="64" spans="1:18" ht="12.75">
      <c r="A64" s="14">
        <v>32807</v>
      </c>
      <c r="B64" s="25"/>
      <c r="C64" s="25"/>
      <c r="D64" s="26">
        <v>6</v>
      </c>
      <c r="E64" s="26">
        <v>7</v>
      </c>
      <c r="F64" s="25"/>
      <c r="G64" s="25"/>
      <c r="H64" s="26">
        <v>12</v>
      </c>
      <c r="I64" s="26">
        <v>5</v>
      </c>
      <c r="J64" s="9">
        <f t="shared" si="10"/>
        <v>13</v>
      </c>
      <c r="K64" s="9">
        <f t="shared" si="11"/>
        <v>17</v>
      </c>
      <c r="L64" s="9">
        <f t="shared" si="17"/>
        <v>376</v>
      </c>
      <c r="M64" s="9">
        <f t="shared" si="17"/>
        <v>359</v>
      </c>
      <c r="N64" s="5">
        <f t="shared" si="12"/>
        <v>15.67026194144838</v>
      </c>
      <c r="O64" s="11">
        <f t="shared" si="16"/>
        <v>383.92141756548534</v>
      </c>
      <c r="P64" s="5">
        <f t="shared" si="13"/>
        <v>56.62557781201852</v>
      </c>
      <c r="Q64" s="9">
        <f t="shared" si="14"/>
        <v>0</v>
      </c>
      <c r="R64" s="9">
        <f t="shared" si="15"/>
        <v>30</v>
      </c>
    </row>
    <row r="65" spans="1:18" ht="12.75">
      <c r="A65" s="14">
        <v>32808</v>
      </c>
      <c r="B65" s="25"/>
      <c r="C65" s="25"/>
      <c r="D65" s="26">
        <v>2</v>
      </c>
      <c r="E65" s="26">
        <v>1</v>
      </c>
      <c r="F65" s="25"/>
      <c r="G65" s="26">
        <v>1</v>
      </c>
      <c r="H65" s="26">
        <v>1</v>
      </c>
      <c r="I65" s="26">
        <v>1</v>
      </c>
      <c r="J65" s="9">
        <f t="shared" si="10"/>
        <v>3</v>
      </c>
      <c r="K65" s="9">
        <f t="shared" si="11"/>
        <v>1</v>
      </c>
      <c r="L65" s="9">
        <f aca="true" t="shared" si="18" ref="L65:M84">L64+J65</f>
        <v>379</v>
      </c>
      <c r="M65" s="9">
        <f t="shared" si="18"/>
        <v>360</v>
      </c>
      <c r="N65" s="5">
        <f t="shared" si="12"/>
        <v>2.089368258859784</v>
      </c>
      <c r="O65" s="11">
        <f t="shared" si="16"/>
        <v>386.01078582434513</v>
      </c>
      <c r="P65" s="5">
        <f t="shared" si="13"/>
        <v>56.933744221879856</v>
      </c>
      <c r="Q65" s="9">
        <f t="shared" si="14"/>
        <v>1</v>
      </c>
      <c r="R65" s="9">
        <f t="shared" si="15"/>
        <v>5</v>
      </c>
    </row>
    <row r="66" spans="1:18" ht="12.75">
      <c r="A66" s="14">
        <v>32809</v>
      </c>
      <c r="B66" s="25"/>
      <c r="C66" s="26">
        <v>1</v>
      </c>
      <c r="D66" s="26">
        <v>20</v>
      </c>
      <c r="E66" s="26">
        <v>23</v>
      </c>
      <c r="F66" s="25"/>
      <c r="G66" s="26">
        <v>3</v>
      </c>
      <c r="H66" s="26">
        <v>22</v>
      </c>
      <c r="I66" s="26">
        <v>21</v>
      </c>
      <c r="J66" s="9">
        <f t="shared" si="10"/>
        <v>42</v>
      </c>
      <c r="K66" s="9">
        <f t="shared" si="11"/>
        <v>40</v>
      </c>
      <c r="L66" s="9">
        <f t="shared" si="18"/>
        <v>421</v>
      </c>
      <c r="M66" s="9">
        <f t="shared" si="18"/>
        <v>400</v>
      </c>
      <c r="N66" s="5">
        <f t="shared" si="12"/>
        <v>42.83204930662558</v>
      </c>
      <c r="O66" s="11">
        <f t="shared" si="16"/>
        <v>428.8428351309707</v>
      </c>
      <c r="P66" s="5">
        <f t="shared" si="13"/>
        <v>63.25115562403702</v>
      </c>
      <c r="Q66" s="9">
        <f t="shared" si="14"/>
        <v>4</v>
      </c>
      <c r="R66" s="9">
        <f t="shared" si="15"/>
        <v>86</v>
      </c>
    </row>
    <row r="67" spans="1:19" ht="12.75">
      <c r="A67" s="14">
        <v>32810</v>
      </c>
      <c r="B67" s="26">
        <v>1</v>
      </c>
      <c r="C67" s="25"/>
      <c r="D67" s="26">
        <v>4</v>
      </c>
      <c r="E67" s="26">
        <v>8</v>
      </c>
      <c r="F67" s="25"/>
      <c r="G67" s="25"/>
      <c r="H67" s="26">
        <v>3</v>
      </c>
      <c r="I67" s="26">
        <v>6</v>
      </c>
      <c r="J67" s="9">
        <f t="shared" si="10"/>
        <v>11</v>
      </c>
      <c r="K67" s="9">
        <f t="shared" si="11"/>
        <v>9</v>
      </c>
      <c r="L67" s="9">
        <f t="shared" si="18"/>
        <v>432</v>
      </c>
      <c r="M67" s="9">
        <f t="shared" si="18"/>
        <v>409</v>
      </c>
      <c r="N67" s="5">
        <f t="shared" si="12"/>
        <v>10.44684129429892</v>
      </c>
      <c r="O67" s="11">
        <f t="shared" si="16"/>
        <v>439.2896764252696</v>
      </c>
      <c r="P67" s="5">
        <f t="shared" si="13"/>
        <v>64.79198767334364</v>
      </c>
      <c r="Q67" s="9">
        <f t="shared" si="14"/>
        <v>1</v>
      </c>
      <c r="R67" s="9">
        <f t="shared" si="15"/>
        <v>21</v>
      </c>
      <c r="S67" s="8" t="s">
        <v>63</v>
      </c>
    </row>
    <row r="68" spans="1:18" ht="12.75">
      <c r="A68" s="14">
        <v>32811</v>
      </c>
      <c r="B68" s="25"/>
      <c r="C68" s="25"/>
      <c r="D68" s="26">
        <v>17</v>
      </c>
      <c r="E68" s="26">
        <v>27</v>
      </c>
      <c r="F68" s="26">
        <v>1</v>
      </c>
      <c r="G68" s="26">
        <v>1</v>
      </c>
      <c r="H68" s="26">
        <v>35</v>
      </c>
      <c r="I68" s="26">
        <v>13</v>
      </c>
      <c r="J68" s="9">
        <f aca="true" t="shared" si="19" ref="J68:J101">-B68-C68+D68+E68</f>
        <v>44</v>
      </c>
      <c r="K68" s="9">
        <f aca="true" t="shared" si="20" ref="K68:K101">-F68-G68+H68+I68</f>
        <v>46</v>
      </c>
      <c r="L68" s="9">
        <f t="shared" si="18"/>
        <v>476</v>
      </c>
      <c r="M68" s="9">
        <f t="shared" si="18"/>
        <v>455</v>
      </c>
      <c r="N68" s="5">
        <f aca="true" t="shared" si="21" ref="N68:N101">(+J68+K68)*($J$103/($J$103+$K$103))</f>
        <v>47.01078582434514</v>
      </c>
      <c r="O68" s="11">
        <f t="shared" si="16"/>
        <v>486.3004622496147</v>
      </c>
      <c r="P68" s="5">
        <f aca="true" t="shared" si="22" ref="P68:P101">O68*100/$N$103</f>
        <v>71.72573189522346</v>
      </c>
      <c r="Q68" s="9">
        <f aca="true" t="shared" si="23" ref="Q68:Q101">+B68+C68+F68+G68</f>
        <v>2</v>
      </c>
      <c r="R68" s="9">
        <f aca="true" t="shared" si="24" ref="R68:R101">D68+E68+H68+I68</f>
        <v>92</v>
      </c>
    </row>
    <row r="69" spans="1:18" ht="12.75">
      <c r="A69" s="14">
        <v>32812</v>
      </c>
      <c r="B69" s="25"/>
      <c r="C69" s="25"/>
      <c r="D69" s="26">
        <v>6</v>
      </c>
      <c r="E69" s="26">
        <v>14</v>
      </c>
      <c r="F69" s="25"/>
      <c r="G69" s="25"/>
      <c r="H69" s="26">
        <v>6</v>
      </c>
      <c r="I69" s="26">
        <v>6</v>
      </c>
      <c r="J69" s="9">
        <f t="shared" si="19"/>
        <v>20</v>
      </c>
      <c r="K69" s="9">
        <f t="shared" si="20"/>
        <v>12</v>
      </c>
      <c r="L69" s="9">
        <f t="shared" si="18"/>
        <v>496</v>
      </c>
      <c r="M69" s="9">
        <f t="shared" si="18"/>
        <v>467</v>
      </c>
      <c r="N69" s="5">
        <f t="shared" si="21"/>
        <v>16.714946070878273</v>
      </c>
      <c r="O69" s="11">
        <f aca="true" t="shared" si="25" ref="O69:O101">O68+N69</f>
        <v>503.015408320493</v>
      </c>
      <c r="P69" s="5">
        <f t="shared" si="22"/>
        <v>74.19106317411406</v>
      </c>
      <c r="Q69" s="9">
        <f t="shared" si="23"/>
        <v>0</v>
      </c>
      <c r="R69" s="9">
        <f t="shared" si="24"/>
        <v>32</v>
      </c>
    </row>
    <row r="70" spans="1:18" ht="12.75">
      <c r="A70" s="14">
        <v>32813</v>
      </c>
      <c r="B70" s="26">
        <v>2</v>
      </c>
      <c r="C70" s="25"/>
      <c r="D70" s="26">
        <v>6</v>
      </c>
      <c r="E70" s="26">
        <v>5</v>
      </c>
      <c r="F70" s="25"/>
      <c r="G70" s="25"/>
      <c r="H70" s="26">
        <v>3</v>
      </c>
      <c r="I70" s="26">
        <v>1</v>
      </c>
      <c r="J70" s="9">
        <f t="shared" si="19"/>
        <v>9</v>
      </c>
      <c r="K70" s="9">
        <f t="shared" si="20"/>
        <v>4</v>
      </c>
      <c r="L70" s="9">
        <f t="shared" si="18"/>
        <v>505</v>
      </c>
      <c r="M70" s="9">
        <f t="shared" si="18"/>
        <v>471</v>
      </c>
      <c r="N70" s="5">
        <f t="shared" si="21"/>
        <v>6.790446841294298</v>
      </c>
      <c r="O70" s="11">
        <f t="shared" si="25"/>
        <v>509.8058551617873</v>
      </c>
      <c r="P70" s="5">
        <f t="shared" si="22"/>
        <v>75.19260400616336</v>
      </c>
      <c r="Q70" s="9">
        <f t="shared" si="23"/>
        <v>2</v>
      </c>
      <c r="R70" s="9">
        <f t="shared" si="24"/>
        <v>15</v>
      </c>
    </row>
    <row r="71" spans="1:18" ht="12.75">
      <c r="A71" s="14">
        <v>32814</v>
      </c>
      <c r="B71" s="25"/>
      <c r="C71" s="25"/>
      <c r="D71" s="26">
        <v>3</v>
      </c>
      <c r="E71" s="25"/>
      <c r="F71" s="25"/>
      <c r="G71" s="25"/>
      <c r="H71" s="26">
        <v>4</v>
      </c>
      <c r="I71" s="25"/>
      <c r="J71" s="9">
        <f t="shared" si="19"/>
        <v>3</v>
      </c>
      <c r="K71" s="9">
        <f t="shared" si="20"/>
        <v>4</v>
      </c>
      <c r="L71" s="9">
        <f t="shared" si="18"/>
        <v>508</v>
      </c>
      <c r="M71" s="9">
        <f t="shared" si="18"/>
        <v>475</v>
      </c>
      <c r="N71" s="5">
        <f t="shared" si="21"/>
        <v>3.6563944530046224</v>
      </c>
      <c r="O71" s="11">
        <f t="shared" si="25"/>
        <v>513.4622496147919</v>
      </c>
      <c r="P71" s="5">
        <f t="shared" si="22"/>
        <v>75.73189522342068</v>
      </c>
      <c r="Q71" s="9">
        <f t="shared" si="23"/>
        <v>0</v>
      </c>
      <c r="R71" s="9">
        <f t="shared" si="24"/>
        <v>7</v>
      </c>
    </row>
    <row r="72" spans="1:18" ht="12.75">
      <c r="A72" s="14">
        <v>32815</v>
      </c>
      <c r="B72" s="25"/>
      <c r="C72" s="26">
        <v>1</v>
      </c>
      <c r="D72" s="26">
        <v>6</v>
      </c>
      <c r="E72" s="26">
        <v>10</v>
      </c>
      <c r="F72" s="25"/>
      <c r="G72" s="25"/>
      <c r="H72" s="26">
        <v>8</v>
      </c>
      <c r="I72" s="26">
        <v>2</v>
      </c>
      <c r="J72" s="9">
        <f t="shared" si="19"/>
        <v>15</v>
      </c>
      <c r="K72" s="9">
        <f t="shared" si="20"/>
        <v>10</v>
      </c>
      <c r="L72" s="9">
        <f t="shared" si="18"/>
        <v>523</v>
      </c>
      <c r="M72" s="9">
        <f t="shared" si="18"/>
        <v>485</v>
      </c>
      <c r="N72" s="5">
        <f t="shared" si="21"/>
        <v>13.05855161787365</v>
      </c>
      <c r="O72" s="11">
        <f t="shared" si="25"/>
        <v>526.5208012326655</v>
      </c>
      <c r="P72" s="5">
        <f t="shared" si="22"/>
        <v>77.65793528505395</v>
      </c>
      <c r="Q72" s="9">
        <f t="shared" si="23"/>
        <v>1</v>
      </c>
      <c r="R72" s="9">
        <f t="shared" si="24"/>
        <v>26</v>
      </c>
    </row>
    <row r="73" spans="1:18" ht="12.75">
      <c r="A73" s="14">
        <v>32816</v>
      </c>
      <c r="B73" s="25"/>
      <c r="C73" s="25"/>
      <c r="D73" s="25"/>
      <c r="E73" s="25"/>
      <c r="F73" s="25"/>
      <c r="G73" s="25"/>
      <c r="H73" s="25"/>
      <c r="I73" s="25"/>
      <c r="J73" s="9">
        <f t="shared" si="19"/>
        <v>0</v>
      </c>
      <c r="K73" s="9">
        <f t="shared" si="20"/>
        <v>0</v>
      </c>
      <c r="L73" s="9">
        <f t="shared" si="18"/>
        <v>523</v>
      </c>
      <c r="M73" s="9">
        <f t="shared" si="18"/>
        <v>485</v>
      </c>
      <c r="N73" s="5">
        <f t="shared" si="21"/>
        <v>0</v>
      </c>
      <c r="O73" s="11">
        <f t="shared" si="25"/>
        <v>526.5208012326655</v>
      </c>
      <c r="P73" s="5">
        <f t="shared" si="22"/>
        <v>77.65793528505395</v>
      </c>
      <c r="Q73" s="9">
        <f t="shared" si="23"/>
        <v>0</v>
      </c>
      <c r="R73" s="9">
        <f t="shared" si="24"/>
        <v>0</v>
      </c>
    </row>
    <row r="74" spans="1:18" ht="12.75">
      <c r="A74" s="14">
        <v>32817</v>
      </c>
      <c r="B74" s="25"/>
      <c r="C74" s="25"/>
      <c r="D74" s="25"/>
      <c r="E74" s="25"/>
      <c r="F74" s="25"/>
      <c r="G74" s="25"/>
      <c r="H74" s="25"/>
      <c r="I74" s="25"/>
      <c r="J74" s="9">
        <f t="shared" si="19"/>
        <v>0</v>
      </c>
      <c r="K74" s="9">
        <f t="shared" si="20"/>
        <v>0</v>
      </c>
      <c r="L74" s="9">
        <f t="shared" si="18"/>
        <v>523</v>
      </c>
      <c r="M74" s="9">
        <f t="shared" si="18"/>
        <v>485</v>
      </c>
      <c r="N74" s="5">
        <f t="shared" si="21"/>
        <v>0</v>
      </c>
      <c r="O74" s="11">
        <f t="shared" si="25"/>
        <v>526.5208012326655</v>
      </c>
      <c r="P74" s="5">
        <f t="shared" si="22"/>
        <v>77.65793528505395</v>
      </c>
      <c r="Q74" s="9">
        <f t="shared" si="23"/>
        <v>0</v>
      </c>
      <c r="R74" s="9">
        <f t="shared" si="24"/>
        <v>0</v>
      </c>
    </row>
    <row r="75" spans="1:18" ht="12.75">
      <c r="A75" s="14">
        <v>32818</v>
      </c>
      <c r="B75" s="25"/>
      <c r="C75" s="25"/>
      <c r="D75" s="26">
        <v>3</v>
      </c>
      <c r="E75" s="25"/>
      <c r="F75" s="25"/>
      <c r="G75" s="25"/>
      <c r="H75" s="25"/>
      <c r="I75" s="25"/>
      <c r="J75" s="9">
        <f t="shared" si="19"/>
        <v>3</v>
      </c>
      <c r="K75" s="9">
        <f t="shared" si="20"/>
        <v>0</v>
      </c>
      <c r="L75" s="9">
        <f t="shared" si="18"/>
        <v>526</v>
      </c>
      <c r="M75" s="9">
        <f t="shared" si="18"/>
        <v>485</v>
      </c>
      <c r="N75" s="5">
        <f t="shared" si="21"/>
        <v>1.5670261941448382</v>
      </c>
      <c r="O75" s="11">
        <f t="shared" si="25"/>
        <v>528.0878274268103</v>
      </c>
      <c r="P75" s="5">
        <f t="shared" si="22"/>
        <v>77.88906009244995</v>
      </c>
      <c r="Q75" s="9">
        <f t="shared" si="23"/>
        <v>0</v>
      </c>
      <c r="R75" s="9">
        <f t="shared" si="24"/>
        <v>3</v>
      </c>
    </row>
    <row r="76" spans="1:18" ht="12.75">
      <c r="A76" s="14">
        <v>32819</v>
      </c>
      <c r="B76" s="25"/>
      <c r="C76" s="26">
        <v>1</v>
      </c>
      <c r="D76" s="26">
        <v>3</v>
      </c>
      <c r="E76" s="26">
        <v>3</v>
      </c>
      <c r="F76" s="25"/>
      <c r="G76" s="25"/>
      <c r="H76" s="26">
        <v>5</v>
      </c>
      <c r="I76" s="26">
        <v>2</v>
      </c>
      <c r="J76" s="9">
        <f t="shared" si="19"/>
        <v>5</v>
      </c>
      <c r="K76" s="9">
        <f t="shared" si="20"/>
        <v>7</v>
      </c>
      <c r="L76" s="9">
        <f t="shared" si="18"/>
        <v>531</v>
      </c>
      <c r="M76" s="9">
        <f t="shared" si="18"/>
        <v>492</v>
      </c>
      <c r="N76" s="5">
        <f t="shared" si="21"/>
        <v>6.268104776579353</v>
      </c>
      <c r="O76" s="11">
        <f t="shared" si="25"/>
        <v>534.3559322033897</v>
      </c>
      <c r="P76" s="5">
        <f t="shared" si="22"/>
        <v>78.81355932203392</v>
      </c>
      <c r="Q76" s="9">
        <f t="shared" si="23"/>
        <v>1</v>
      </c>
      <c r="R76" s="9">
        <f t="shared" si="24"/>
        <v>13</v>
      </c>
    </row>
    <row r="77" spans="1:18" ht="12.75">
      <c r="A77" s="14">
        <v>32820</v>
      </c>
      <c r="B77" s="25"/>
      <c r="C77" s="25"/>
      <c r="D77" s="26">
        <v>8</v>
      </c>
      <c r="E77" s="26">
        <v>4</v>
      </c>
      <c r="F77" s="26">
        <v>1</v>
      </c>
      <c r="G77" s="26">
        <v>1</v>
      </c>
      <c r="H77" s="26">
        <v>7</v>
      </c>
      <c r="I77" s="26">
        <v>1</v>
      </c>
      <c r="J77" s="9">
        <f t="shared" si="19"/>
        <v>12</v>
      </c>
      <c r="K77" s="9">
        <f t="shared" si="20"/>
        <v>6</v>
      </c>
      <c r="L77" s="9">
        <f t="shared" si="18"/>
        <v>543</v>
      </c>
      <c r="M77" s="9">
        <f t="shared" si="18"/>
        <v>498</v>
      </c>
      <c r="N77" s="5">
        <f t="shared" si="21"/>
        <v>9.40215716486903</v>
      </c>
      <c r="O77" s="11">
        <f t="shared" si="25"/>
        <v>543.7580893682587</v>
      </c>
      <c r="P77" s="5">
        <f t="shared" si="22"/>
        <v>80.20030816640988</v>
      </c>
      <c r="Q77" s="9">
        <f t="shared" si="23"/>
        <v>2</v>
      </c>
      <c r="R77" s="9">
        <f t="shared" si="24"/>
        <v>20</v>
      </c>
    </row>
    <row r="78" spans="1:18" ht="12.75">
      <c r="A78" s="14">
        <v>32821</v>
      </c>
      <c r="B78" s="25"/>
      <c r="C78" s="25"/>
      <c r="D78" s="26">
        <v>1</v>
      </c>
      <c r="E78" s="26">
        <v>4</v>
      </c>
      <c r="F78" s="25"/>
      <c r="G78" s="25"/>
      <c r="H78" s="26">
        <v>4</v>
      </c>
      <c r="I78" s="26">
        <v>3</v>
      </c>
      <c r="J78" s="9">
        <f t="shared" si="19"/>
        <v>5</v>
      </c>
      <c r="K78" s="9">
        <f t="shared" si="20"/>
        <v>7</v>
      </c>
      <c r="L78" s="9">
        <f t="shared" si="18"/>
        <v>548</v>
      </c>
      <c r="M78" s="9">
        <f t="shared" si="18"/>
        <v>505</v>
      </c>
      <c r="N78" s="5">
        <f t="shared" si="21"/>
        <v>6.268104776579353</v>
      </c>
      <c r="O78" s="11">
        <f t="shared" si="25"/>
        <v>550.026194144838</v>
      </c>
      <c r="P78" s="5">
        <f t="shared" si="22"/>
        <v>81.12480739599386</v>
      </c>
      <c r="Q78" s="9">
        <f t="shared" si="23"/>
        <v>0</v>
      </c>
      <c r="R78" s="9">
        <f t="shared" si="24"/>
        <v>12</v>
      </c>
    </row>
    <row r="79" spans="1:18" ht="12.75">
      <c r="A79" s="14">
        <v>32822</v>
      </c>
      <c r="B79" s="26">
        <v>1</v>
      </c>
      <c r="C79" s="25"/>
      <c r="D79" s="26">
        <v>5</v>
      </c>
      <c r="E79" s="25"/>
      <c r="F79" s="25"/>
      <c r="G79" s="25"/>
      <c r="H79" s="25"/>
      <c r="I79" s="25"/>
      <c r="J79" s="9">
        <f t="shared" si="19"/>
        <v>4</v>
      </c>
      <c r="K79" s="9">
        <f t="shared" si="20"/>
        <v>0</v>
      </c>
      <c r="L79" s="9">
        <f t="shared" si="18"/>
        <v>552</v>
      </c>
      <c r="M79" s="9">
        <f t="shared" si="18"/>
        <v>505</v>
      </c>
      <c r="N79" s="5">
        <f t="shared" si="21"/>
        <v>2.089368258859784</v>
      </c>
      <c r="O79" s="11">
        <f t="shared" si="25"/>
        <v>552.1155624036977</v>
      </c>
      <c r="P79" s="5">
        <f t="shared" si="22"/>
        <v>81.43297380585517</v>
      </c>
      <c r="Q79" s="9">
        <f t="shared" si="23"/>
        <v>1</v>
      </c>
      <c r="R79" s="9">
        <f t="shared" si="24"/>
        <v>5</v>
      </c>
    </row>
    <row r="80" spans="1:18" ht="12.75">
      <c r="A80" s="14">
        <v>32823</v>
      </c>
      <c r="B80" s="25"/>
      <c r="C80" s="25"/>
      <c r="D80" s="25"/>
      <c r="E80" s="26">
        <v>1</v>
      </c>
      <c r="F80" s="25"/>
      <c r="G80" s="26">
        <v>1</v>
      </c>
      <c r="H80" s="25"/>
      <c r="I80" s="26">
        <v>1</v>
      </c>
      <c r="J80" s="9">
        <f t="shared" si="19"/>
        <v>1</v>
      </c>
      <c r="K80" s="9">
        <f t="shared" si="20"/>
        <v>0</v>
      </c>
      <c r="L80" s="9">
        <f t="shared" si="18"/>
        <v>553</v>
      </c>
      <c r="M80" s="9">
        <f t="shared" si="18"/>
        <v>505</v>
      </c>
      <c r="N80" s="5">
        <f t="shared" si="21"/>
        <v>0.522342064714946</v>
      </c>
      <c r="O80" s="11">
        <f t="shared" si="25"/>
        <v>552.6379044684127</v>
      </c>
      <c r="P80" s="5">
        <f t="shared" si="22"/>
        <v>81.51001540832051</v>
      </c>
      <c r="Q80" s="9">
        <f t="shared" si="23"/>
        <v>1</v>
      </c>
      <c r="R80" s="9">
        <f t="shared" si="24"/>
        <v>2</v>
      </c>
    </row>
    <row r="81" spans="1:19" ht="12.75">
      <c r="A81" s="14">
        <v>32824</v>
      </c>
      <c r="B81" s="25"/>
      <c r="C81" s="25"/>
      <c r="D81" s="26">
        <v>2</v>
      </c>
      <c r="E81" s="25"/>
      <c r="F81" s="25"/>
      <c r="G81" s="25"/>
      <c r="H81" s="26">
        <v>2</v>
      </c>
      <c r="I81" s="25"/>
      <c r="J81" s="9">
        <f t="shared" si="19"/>
        <v>2</v>
      </c>
      <c r="K81" s="9">
        <f t="shared" si="20"/>
        <v>2</v>
      </c>
      <c r="L81" s="9">
        <f t="shared" si="18"/>
        <v>555</v>
      </c>
      <c r="M81" s="9">
        <f t="shared" si="18"/>
        <v>507</v>
      </c>
      <c r="N81" s="5">
        <f t="shared" si="21"/>
        <v>2.089368258859784</v>
      </c>
      <c r="O81" s="11">
        <f t="shared" si="25"/>
        <v>554.7272727272724</v>
      </c>
      <c r="P81" s="5">
        <f t="shared" si="22"/>
        <v>81.81818181818183</v>
      </c>
      <c r="Q81" s="9">
        <f t="shared" si="23"/>
        <v>0</v>
      </c>
      <c r="R81" s="9">
        <f t="shared" si="24"/>
        <v>4</v>
      </c>
      <c r="S81" s="8" t="s">
        <v>64</v>
      </c>
    </row>
    <row r="82" spans="1:18" ht="12.75">
      <c r="A82" s="14">
        <v>32825</v>
      </c>
      <c r="B82" s="26">
        <v>1</v>
      </c>
      <c r="C82" s="25"/>
      <c r="D82" s="26">
        <v>4</v>
      </c>
      <c r="E82" s="26">
        <v>2</v>
      </c>
      <c r="F82" s="25"/>
      <c r="G82" s="25"/>
      <c r="H82" s="26">
        <v>5</v>
      </c>
      <c r="I82" s="26">
        <v>4</v>
      </c>
      <c r="J82" s="9">
        <f t="shared" si="19"/>
        <v>5</v>
      </c>
      <c r="K82" s="9">
        <f t="shared" si="20"/>
        <v>9</v>
      </c>
      <c r="L82" s="9">
        <f t="shared" si="18"/>
        <v>560</v>
      </c>
      <c r="M82" s="9">
        <f t="shared" si="18"/>
        <v>516</v>
      </c>
      <c r="N82" s="5">
        <f t="shared" si="21"/>
        <v>7.312788906009245</v>
      </c>
      <c r="O82" s="11">
        <f t="shared" si="25"/>
        <v>562.0400616332817</v>
      </c>
      <c r="P82" s="5">
        <f t="shared" si="22"/>
        <v>82.89676425269647</v>
      </c>
      <c r="Q82" s="9">
        <f t="shared" si="23"/>
        <v>1</v>
      </c>
      <c r="R82" s="9">
        <f t="shared" si="24"/>
        <v>15</v>
      </c>
    </row>
    <row r="83" spans="1:18" ht="12.75">
      <c r="A83" s="14">
        <v>32826</v>
      </c>
      <c r="B83" s="25"/>
      <c r="C83" s="25"/>
      <c r="D83" s="26">
        <v>3</v>
      </c>
      <c r="E83" s="25"/>
      <c r="F83" s="26">
        <v>1</v>
      </c>
      <c r="G83" s="25"/>
      <c r="H83" s="26">
        <v>3</v>
      </c>
      <c r="I83" s="26">
        <v>3</v>
      </c>
      <c r="J83" s="9">
        <f t="shared" si="19"/>
        <v>3</v>
      </c>
      <c r="K83" s="9">
        <f t="shared" si="20"/>
        <v>5</v>
      </c>
      <c r="L83" s="9">
        <f t="shared" si="18"/>
        <v>563</v>
      </c>
      <c r="M83" s="9">
        <f t="shared" si="18"/>
        <v>521</v>
      </c>
      <c r="N83" s="5">
        <f t="shared" si="21"/>
        <v>4.178736517719568</v>
      </c>
      <c r="O83" s="11">
        <f t="shared" si="25"/>
        <v>566.2187981510012</v>
      </c>
      <c r="P83" s="5">
        <f t="shared" si="22"/>
        <v>83.51309707241911</v>
      </c>
      <c r="Q83" s="9">
        <f t="shared" si="23"/>
        <v>1</v>
      </c>
      <c r="R83" s="9">
        <f t="shared" si="24"/>
        <v>9</v>
      </c>
    </row>
    <row r="84" spans="1:18" ht="12.75">
      <c r="A84" s="14">
        <v>32827</v>
      </c>
      <c r="B84" s="25"/>
      <c r="C84" s="25"/>
      <c r="D84" s="26">
        <v>1</v>
      </c>
      <c r="E84" s="26">
        <v>2</v>
      </c>
      <c r="F84" s="25"/>
      <c r="G84" s="25"/>
      <c r="H84" s="26">
        <v>3</v>
      </c>
      <c r="I84" s="25"/>
      <c r="J84" s="9">
        <f t="shared" si="19"/>
        <v>3</v>
      </c>
      <c r="K84" s="9">
        <f t="shared" si="20"/>
        <v>3</v>
      </c>
      <c r="L84" s="9">
        <f t="shared" si="18"/>
        <v>566</v>
      </c>
      <c r="M84" s="9">
        <f t="shared" si="18"/>
        <v>524</v>
      </c>
      <c r="N84" s="5">
        <f t="shared" si="21"/>
        <v>3.1340523882896765</v>
      </c>
      <c r="O84" s="11">
        <f t="shared" si="25"/>
        <v>569.3528505392909</v>
      </c>
      <c r="P84" s="5">
        <f t="shared" si="22"/>
        <v>83.9753466872111</v>
      </c>
      <c r="Q84" s="9">
        <f t="shared" si="23"/>
        <v>0</v>
      </c>
      <c r="R84" s="9">
        <f t="shared" si="24"/>
        <v>6</v>
      </c>
    </row>
    <row r="85" spans="1:18" ht="12.75">
      <c r="A85" s="14">
        <v>32828</v>
      </c>
      <c r="B85" s="25"/>
      <c r="C85" s="25"/>
      <c r="D85" s="26">
        <v>4</v>
      </c>
      <c r="E85" s="26">
        <v>1</v>
      </c>
      <c r="F85" s="26">
        <v>1</v>
      </c>
      <c r="G85" s="25"/>
      <c r="H85" s="26">
        <v>6</v>
      </c>
      <c r="I85" s="26">
        <v>2</v>
      </c>
      <c r="J85" s="9">
        <f t="shared" si="19"/>
        <v>5</v>
      </c>
      <c r="K85" s="9">
        <f t="shared" si="20"/>
        <v>7</v>
      </c>
      <c r="L85" s="9">
        <f aca="true" t="shared" si="26" ref="L85:M101">L84+J85</f>
        <v>571</v>
      </c>
      <c r="M85" s="9">
        <f t="shared" si="26"/>
        <v>531</v>
      </c>
      <c r="N85" s="5">
        <f t="shared" si="21"/>
        <v>6.268104776579353</v>
      </c>
      <c r="O85" s="11">
        <f t="shared" si="25"/>
        <v>575.6209553158702</v>
      </c>
      <c r="P85" s="5">
        <f t="shared" si="22"/>
        <v>84.89984591679507</v>
      </c>
      <c r="Q85" s="9">
        <f t="shared" si="23"/>
        <v>1</v>
      </c>
      <c r="R85" s="9">
        <f t="shared" si="24"/>
        <v>13</v>
      </c>
    </row>
    <row r="86" spans="1:18" ht="12.75">
      <c r="A86" s="14">
        <v>32829</v>
      </c>
      <c r="B86" s="25"/>
      <c r="C86" s="25"/>
      <c r="D86" s="26">
        <v>7</v>
      </c>
      <c r="E86" s="26">
        <v>4</v>
      </c>
      <c r="F86" s="25"/>
      <c r="G86" s="26">
        <v>1</v>
      </c>
      <c r="H86" s="26">
        <v>4</v>
      </c>
      <c r="I86" s="26">
        <v>3</v>
      </c>
      <c r="J86" s="9">
        <f t="shared" si="19"/>
        <v>11</v>
      </c>
      <c r="K86" s="9">
        <f t="shared" si="20"/>
        <v>6</v>
      </c>
      <c r="L86" s="9">
        <f t="shared" si="26"/>
        <v>582</v>
      </c>
      <c r="M86" s="9">
        <f t="shared" si="26"/>
        <v>537</v>
      </c>
      <c r="N86" s="5">
        <f t="shared" si="21"/>
        <v>8.879815100154083</v>
      </c>
      <c r="O86" s="11">
        <f t="shared" si="25"/>
        <v>584.5007704160244</v>
      </c>
      <c r="P86" s="5">
        <f t="shared" si="22"/>
        <v>86.2095531587057</v>
      </c>
      <c r="Q86" s="9">
        <f t="shared" si="23"/>
        <v>1</v>
      </c>
      <c r="R86" s="9">
        <f t="shared" si="24"/>
        <v>18</v>
      </c>
    </row>
    <row r="87" spans="1:18" ht="12.75">
      <c r="A87" s="14">
        <v>32830</v>
      </c>
      <c r="B87" s="25"/>
      <c r="C87" s="25"/>
      <c r="D87" s="26">
        <v>1</v>
      </c>
      <c r="E87" s="26">
        <v>2</v>
      </c>
      <c r="F87" s="25"/>
      <c r="G87" s="25"/>
      <c r="H87" s="26">
        <v>1</v>
      </c>
      <c r="I87" s="26">
        <v>1</v>
      </c>
      <c r="J87" s="9">
        <f t="shared" si="19"/>
        <v>3</v>
      </c>
      <c r="K87" s="9">
        <f t="shared" si="20"/>
        <v>2</v>
      </c>
      <c r="L87" s="9">
        <f t="shared" si="26"/>
        <v>585</v>
      </c>
      <c r="M87" s="9">
        <f t="shared" si="26"/>
        <v>539</v>
      </c>
      <c r="N87" s="5">
        <f t="shared" si="21"/>
        <v>2.61171032357473</v>
      </c>
      <c r="O87" s="11">
        <f t="shared" si="25"/>
        <v>587.112480739599</v>
      </c>
      <c r="P87" s="5">
        <f t="shared" si="22"/>
        <v>86.59476117103236</v>
      </c>
      <c r="Q87" s="9">
        <f t="shared" si="23"/>
        <v>0</v>
      </c>
      <c r="R87" s="9">
        <f t="shared" si="24"/>
        <v>5</v>
      </c>
    </row>
    <row r="88" spans="1:18" ht="12.75">
      <c r="A88" s="14">
        <v>32831</v>
      </c>
      <c r="B88" s="25"/>
      <c r="C88" s="25"/>
      <c r="D88" s="26">
        <v>1</v>
      </c>
      <c r="E88" s="26">
        <v>1</v>
      </c>
      <c r="F88" s="25"/>
      <c r="G88" s="25"/>
      <c r="H88" s="26">
        <v>3</v>
      </c>
      <c r="I88" s="25"/>
      <c r="J88" s="9">
        <f t="shared" si="19"/>
        <v>2</v>
      </c>
      <c r="K88" s="9">
        <f t="shared" si="20"/>
        <v>3</v>
      </c>
      <c r="L88" s="9">
        <f t="shared" si="26"/>
        <v>587</v>
      </c>
      <c r="M88" s="9">
        <f t="shared" si="26"/>
        <v>542</v>
      </c>
      <c r="N88" s="5">
        <f t="shared" si="21"/>
        <v>2.61171032357473</v>
      </c>
      <c r="O88" s="11">
        <f t="shared" si="25"/>
        <v>589.7241910631737</v>
      </c>
      <c r="P88" s="5">
        <f t="shared" si="22"/>
        <v>86.97996918335902</v>
      </c>
      <c r="Q88" s="9">
        <f t="shared" si="23"/>
        <v>0</v>
      </c>
      <c r="R88" s="9">
        <f t="shared" si="24"/>
        <v>5</v>
      </c>
    </row>
    <row r="89" spans="1:18" ht="12.75">
      <c r="A89" s="14">
        <v>32832</v>
      </c>
      <c r="B89" s="25"/>
      <c r="C89" s="25"/>
      <c r="D89" s="25"/>
      <c r="E89" s="25"/>
      <c r="F89" s="25"/>
      <c r="G89" s="25"/>
      <c r="H89" s="25"/>
      <c r="I89" s="26">
        <v>1</v>
      </c>
      <c r="J89" s="9">
        <f t="shared" si="19"/>
        <v>0</v>
      </c>
      <c r="K89" s="9">
        <f t="shared" si="20"/>
        <v>1</v>
      </c>
      <c r="L89" s="9">
        <f t="shared" si="26"/>
        <v>587</v>
      </c>
      <c r="M89" s="9">
        <f t="shared" si="26"/>
        <v>543</v>
      </c>
      <c r="N89" s="5">
        <f t="shared" si="21"/>
        <v>0.522342064714946</v>
      </c>
      <c r="O89" s="11">
        <f t="shared" si="25"/>
        <v>590.2465331278887</v>
      </c>
      <c r="P89" s="5">
        <f t="shared" si="22"/>
        <v>87.05701078582435</v>
      </c>
      <c r="Q89" s="9">
        <f t="shared" si="23"/>
        <v>0</v>
      </c>
      <c r="R89" s="9">
        <f t="shared" si="24"/>
        <v>1</v>
      </c>
    </row>
    <row r="90" spans="1:18" ht="12.75">
      <c r="A90" s="14">
        <v>32833</v>
      </c>
      <c r="B90" s="25"/>
      <c r="C90" s="25"/>
      <c r="D90" s="26">
        <v>6</v>
      </c>
      <c r="E90" s="26">
        <v>10</v>
      </c>
      <c r="F90" s="25"/>
      <c r="G90" s="25"/>
      <c r="H90" s="25"/>
      <c r="I90" s="26">
        <v>5</v>
      </c>
      <c r="J90" s="9">
        <f t="shared" si="19"/>
        <v>16</v>
      </c>
      <c r="K90" s="9">
        <f t="shared" si="20"/>
        <v>5</v>
      </c>
      <c r="L90" s="9">
        <f t="shared" si="26"/>
        <v>603</v>
      </c>
      <c r="M90" s="9">
        <f t="shared" si="26"/>
        <v>548</v>
      </c>
      <c r="N90" s="5">
        <f t="shared" si="21"/>
        <v>10.969183359013867</v>
      </c>
      <c r="O90" s="11">
        <f t="shared" si="25"/>
        <v>601.2157164869026</v>
      </c>
      <c r="P90" s="5">
        <f t="shared" si="22"/>
        <v>88.67488443759632</v>
      </c>
      <c r="Q90" s="9">
        <f t="shared" si="23"/>
        <v>0</v>
      </c>
      <c r="R90" s="9">
        <f t="shared" si="24"/>
        <v>21</v>
      </c>
    </row>
    <row r="91" spans="1:18" ht="12.75">
      <c r="A91" s="14">
        <v>32834</v>
      </c>
      <c r="B91" s="25"/>
      <c r="C91" s="25"/>
      <c r="D91" s="26">
        <v>4</v>
      </c>
      <c r="E91" s="26">
        <v>1</v>
      </c>
      <c r="F91" s="26">
        <v>1</v>
      </c>
      <c r="G91" s="25"/>
      <c r="H91" s="26">
        <v>1</v>
      </c>
      <c r="I91" s="26">
        <v>1</v>
      </c>
      <c r="J91" s="9">
        <f t="shared" si="19"/>
        <v>5</v>
      </c>
      <c r="K91" s="9">
        <f t="shared" si="20"/>
        <v>1</v>
      </c>
      <c r="L91" s="9">
        <f t="shared" si="26"/>
        <v>608</v>
      </c>
      <c r="M91" s="9">
        <f t="shared" si="26"/>
        <v>549</v>
      </c>
      <c r="N91" s="5">
        <f t="shared" si="21"/>
        <v>3.1340523882896765</v>
      </c>
      <c r="O91" s="11">
        <f t="shared" si="25"/>
        <v>604.3497688751922</v>
      </c>
      <c r="P91" s="5">
        <f t="shared" si="22"/>
        <v>89.13713405238829</v>
      </c>
      <c r="Q91" s="9">
        <f t="shared" si="23"/>
        <v>1</v>
      </c>
      <c r="R91" s="9">
        <f t="shared" si="24"/>
        <v>7</v>
      </c>
    </row>
    <row r="92" spans="1:18" ht="12.75">
      <c r="A92" s="14">
        <v>32835</v>
      </c>
      <c r="B92" s="25"/>
      <c r="C92" s="25"/>
      <c r="D92" s="25"/>
      <c r="E92" s="25"/>
      <c r="F92" s="25"/>
      <c r="G92" s="25"/>
      <c r="H92" s="25"/>
      <c r="I92" s="25"/>
      <c r="J92" s="9">
        <f t="shared" si="19"/>
        <v>0</v>
      </c>
      <c r="K92" s="9">
        <f t="shared" si="20"/>
        <v>0</v>
      </c>
      <c r="L92" s="9">
        <f t="shared" si="26"/>
        <v>608</v>
      </c>
      <c r="M92" s="9">
        <f t="shared" si="26"/>
        <v>549</v>
      </c>
      <c r="N92" s="5">
        <f t="shared" si="21"/>
        <v>0</v>
      </c>
      <c r="O92" s="11">
        <f t="shared" si="25"/>
        <v>604.3497688751922</v>
      </c>
      <c r="P92" s="5">
        <f t="shared" si="22"/>
        <v>89.13713405238829</v>
      </c>
      <c r="Q92" s="9">
        <f t="shared" si="23"/>
        <v>0</v>
      </c>
      <c r="R92" s="9">
        <f t="shared" si="24"/>
        <v>0</v>
      </c>
    </row>
    <row r="93" spans="1:18" ht="12.75">
      <c r="A93" s="14">
        <v>32836</v>
      </c>
      <c r="B93" s="25"/>
      <c r="C93" s="25"/>
      <c r="D93" s="26">
        <v>6</v>
      </c>
      <c r="E93" s="26">
        <v>6</v>
      </c>
      <c r="F93" s="25"/>
      <c r="G93" s="25"/>
      <c r="H93" s="26">
        <v>8</v>
      </c>
      <c r="I93" s="26">
        <v>1</v>
      </c>
      <c r="J93" s="9">
        <f t="shared" si="19"/>
        <v>12</v>
      </c>
      <c r="K93" s="9">
        <f t="shared" si="20"/>
        <v>9</v>
      </c>
      <c r="L93" s="9">
        <f t="shared" si="26"/>
        <v>620</v>
      </c>
      <c r="M93" s="9">
        <f t="shared" si="26"/>
        <v>558</v>
      </c>
      <c r="N93" s="5">
        <f t="shared" si="21"/>
        <v>10.969183359013867</v>
      </c>
      <c r="O93" s="11">
        <f t="shared" si="25"/>
        <v>615.3189522342061</v>
      </c>
      <c r="P93" s="5">
        <f t="shared" si="22"/>
        <v>90.75500770416025</v>
      </c>
      <c r="Q93" s="9">
        <f t="shared" si="23"/>
        <v>0</v>
      </c>
      <c r="R93" s="9">
        <f t="shared" si="24"/>
        <v>21</v>
      </c>
    </row>
    <row r="94" spans="1:18" ht="12.75">
      <c r="A94" s="14">
        <v>32837</v>
      </c>
      <c r="B94" s="25"/>
      <c r="C94" s="25"/>
      <c r="D94" s="26">
        <v>7</v>
      </c>
      <c r="E94" s="26">
        <v>7</v>
      </c>
      <c r="F94" s="25"/>
      <c r="G94" s="25"/>
      <c r="H94" s="26">
        <v>10</v>
      </c>
      <c r="I94" s="26">
        <v>2</v>
      </c>
      <c r="J94" s="9">
        <f t="shared" si="19"/>
        <v>14</v>
      </c>
      <c r="K94" s="9">
        <f t="shared" si="20"/>
        <v>12</v>
      </c>
      <c r="L94" s="9">
        <f t="shared" si="26"/>
        <v>634</v>
      </c>
      <c r="M94" s="9">
        <f t="shared" si="26"/>
        <v>570</v>
      </c>
      <c r="N94" s="5">
        <f t="shared" si="21"/>
        <v>13.580893682588597</v>
      </c>
      <c r="O94" s="11">
        <f t="shared" si="25"/>
        <v>628.8998459167947</v>
      </c>
      <c r="P94" s="5">
        <f t="shared" si="22"/>
        <v>92.75808936825887</v>
      </c>
      <c r="Q94" s="9">
        <f t="shared" si="23"/>
        <v>0</v>
      </c>
      <c r="R94" s="9">
        <f t="shared" si="24"/>
        <v>26</v>
      </c>
    </row>
    <row r="95" spans="1:19" ht="12.75">
      <c r="A95" s="14">
        <v>32838</v>
      </c>
      <c r="B95" s="25"/>
      <c r="C95" s="25"/>
      <c r="D95" s="26">
        <v>12</v>
      </c>
      <c r="E95" s="26">
        <v>4</v>
      </c>
      <c r="F95" s="26">
        <v>1</v>
      </c>
      <c r="G95" s="25"/>
      <c r="H95" s="26">
        <v>14</v>
      </c>
      <c r="I95" s="26">
        <v>3</v>
      </c>
      <c r="J95" s="9">
        <f t="shared" si="19"/>
        <v>16</v>
      </c>
      <c r="K95" s="9">
        <f t="shared" si="20"/>
        <v>16</v>
      </c>
      <c r="L95" s="9">
        <f t="shared" si="26"/>
        <v>650</v>
      </c>
      <c r="M95" s="9">
        <f t="shared" si="26"/>
        <v>586</v>
      </c>
      <c r="N95" s="5">
        <f t="shared" si="21"/>
        <v>16.714946070878273</v>
      </c>
      <c r="O95" s="11">
        <f t="shared" si="25"/>
        <v>645.6147919876729</v>
      </c>
      <c r="P95" s="5">
        <f t="shared" si="22"/>
        <v>95.22342064714945</v>
      </c>
      <c r="Q95" s="9">
        <f t="shared" si="23"/>
        <v>1</v>
      </c>
      <c r="R95" s="9">
        <f t="shared" si="24"/>
        <v>33</v>
      </c>
      <c r="S95" s="8" t="s">
        <v>65</v>
      </c>
    </row>
    <row r="96" spans="1:18" ht="12.75">
      <c r="A96" s="14">
        <v>32839</v>
      </c>
      <c r="B96" s="26">
        <v>2</v>
      </c>
      <c r="C96" s="25"/>
      <c r="D96" s="26">
        <v>5</v>
      </c>
      <c r="E96" s="26">
        <v>2</v>
      </c>
      <c r="F96" s="26">
        <v>2</v>
      </c>
      <c r="G96" s="26">
        <v>1</v>
      </c>
      <c r="H96" s="26">
        <v>11</v>
      </c>
      <c r="I96" s="26">
        <v>2</v>
      </c>
      <c r="J96" s="9">
        <f t="shared" si="19"/>
        <v>5</v>
      </c>
      <c r="K96" s="9">
        <f t="shared" si="20"/>
        <v>10</v>
      </c>
      <c r="L96" s="9">
        <f t="shared" si="26"/>
        <v>655</v>
      </c>
      <c r="M96" s="9">
        <f t="shared" si="26"/>
        <v>596</v>
      </c>
      <c r="N96" s="5">
        <f t="shared" si="21"/>
        <v>7.83513097072419</v>
      </c>
      <c r="O96" s="11">
        <f t="shared" si="25"/>
        <v>653.4499229583971</v>
      </c>
      <c r="P96" s="5">
        <f t="shared" si="22"/>
        <v>96.37904468412943</v>
      </c>
      <c r="Q96" s="9">
        <f t="shared" si="23"/>
        <v>5</v>
      </c>
      <c r="R96" s="9">
        <f t="shared" si="24"/>
        <v>20</v>
      </c>
    </row>
    <row r="97" spans="1:18" ht="12.75">
      <c r="A97" s="14">
        <v>32840</v>
      </c>
      <c r="B97" s="25"/>
      <c r="C97" s="25"/>
      <c r="D97" s="26">
        <v>3</v>
      </c>
      <c r="E97" s="26">
        <v>1</v>
      </c>
      <c r="F97" s="25"/>
      <c r="G97" s="25"/>
      <c r="H97" s="25"/>
      <c r="I97" s="26">
        <v>2</v>
      </c>
      <c r="J97" s="9">
        <f t="shared" si="19"/>
        <v>4</v>
      </c>
      <c r="K97" s="9">
        <f t="shared" si="20"/>
        <v>2</v>
      </c>
      <c r="L97" s="9">
        <f t="shared" si="26"/>
        <v>659</v>
      </c>
      <c r="M97" s="9">
        <f t="shared" si="26"/>
        <v>598</v>
      </c>
      <c r="N97" s="5">
        <f t="shared" si="21"/>
        <v>3.1340523882896765</v>
      </c>
      <c r="O97" s="11">
        <f t="shared" si="25"/>
        <v>656.5839753466868</v>
      </c>
      <c r="P97" s="5">
        <f t="shared" si="22"/>
        <v>96.84129429892143</v>
      </c>
      <c r="Q97" s="9">
        <f t="shared" si="23"/>
        <v>0</v>
      </c>
      <c r="R97" s="9">
        <f t="shared" si="24"/>
        <v>6</v>
      </c>
    </row>
    <row r="98" spans="1:18" ht="12.75">
      <c r="A98" s="14">
        <v>32841</v>
      </c>
      <c r="B98" s="25"/>
      <c r="C98" s="25"/>
      <c r="D98" s="26">
        <v>6</v>
      </c>
      <c r="E98" s="26">
        <v>3</v>
      </c>
      <c r="F98" s="25"/>
      <c r="G98" s="25"/>
      <c r="H98" s="26">
        <v>10</v>
      </c>
      <c r="I98" s="25"/>
      <c r="J98" s="9">
        <f t="shared" si="19"/>
        <v>9</v>
      </c>
      <c r="K98" s="9">
        <f t="shared" si="20"/>
        <v>10</v>
      </c>
      <c r="L98" s="9">
        <f t="shared" si="26"/>
        <v>668</v>
      </c>
      <c r="M98" s="9">
        <f t="shared" si="26"/>
        <v>608</v>
      </c>
      <c r="N98" s="5">
        <f t="shared" si="21"/>
        <v>9.924499229583974</v>
      </c>
      <c r="O98" s="11">
        <f t="shared" si="25"/>
        <v>666.5084745762707</v>
      </c>
      <c r="P98" s="5">
        <f t="shared" si="22"/>
        <v>98.3050847457627</v>
      </c>
      <c r="Q98" s="9">
        <f t="shared" si="23"/>
        <v>0</v>
      </c>
      <c r="R98" s="9">
        <f t="shared" si="24"/>
        <v>19</v>
      </c>
    </row>
    <row r="99" spans="1:18" ht="12.75">
      <c r="A99" s="14">
        <v>32842</v>
      </c>
      <c r="B99" s="25"/>
      <c r="C99" s="25"/>
      <c r="D99" s="26">
        <v>3</v>
      </c>
      <c r="E99" s="26">
        <v>3</v>
      </c>
      <c r="F99" s="25"/>
      <c r="G99" s="25"/>
      <c r="H99" s="26">
        <v>7</v>
      </c>
      <c r="I99" s="25"/>
      <c r="J99" s="9">
        <f t="shared" si="19"/>
        <v>6</v>
      </c>
      <c r="K99" s="9">
        <f t="shared" si="20"/>
        <v>7</v>
      </c>
      <c r="L99" s="9">
        <f t="shared" si="26"/>
        <v>674</v>
      </c>
      <c r="M99" s="9">
        <f t="shared" si="26"/>
        <v>615</v>
      </c>
      <c r="N99" s="5">
        <f t="shared" si="21"/>
        <v>6.790446841294298</v>
      </c>
      <c r="O99" s="11">
        <f t="shared" si="25"/>
        <v>673.298921417565</v>
      </c>
      <c r="P99" s="5">
        <f t="shared" si="22"/>
        <v>99.30662557781201</v>
      </c>
      <c r="Q99" s="9">
        <f t="shared" si="23"/>
        <v>0</v>
      </c>
      <c r="R99" s="9">
        <f t="shared" si="24"/>
        <v>13</v>
      </c>
    </row>
    <row r="100" spans="1:18" ht="12.75">
      <c r="A100" s="14">
        <v>32843</v>
      </c>
      <c r="B100" s="25"/>
      <c r="C100" s="25"/>
      <c r="D100" s="26">
        <v>2</v>
      </c>
      <c r="E100" s="26">
        <v>2</v>
      </c>
      <c r="F100" s="25"/>
      <c r="G100" s="25"/>
      <c r="H100" s="26">
        <v>5</v>
      </c>
      <c r="I100" s="25"/>
      <c r="J100" s="9">
        <f t="shared" si="19"/>
        <v>4</v>
      </c>
      <c r="K100" s="9">
        <f t="shared" si="20"/>
        <v>5</v>
      </c>
      <c r="L100" s="9">
        <f t="shared" si="26"/>
        <v>678</v>
      </c>
      <c r="M100" s="9">
        <f t="shared" si="26"/>
        <v>620</v>
      </c>
      <c r="N100" s="5">
        <f t="shared" si="21"/>
        <v>4.701078582434515</v>
      </c>
      <c r="O100" s="11">
        <f t="shared" si="25"/>
        <v>677.9999999999995</v>
      </c>
      <c r="P100" s="5">
        <f t="shared" si="22"/>
        <v>100</v>
      </c>
      <c r="Q100" s="9">
        <f t="shared" si="23"/>
        <v>0</v>
      </c>
      <c r="R100" s="9">
        <f t="shared" si="24"/>
        <v>9</v>
      </c>
    </row>
    <row r="101" spans="1:18" ht="12.75">
      <c r="A101" s="14">
        <v>32844</v>
      </c>
      <c r="B101" s="25"/>
      <c r="C101" s="25"/>
      <c r="D101" s="25"/>
      <c r="E101" s="25"/>
      <c r="F101" s="25"/>
      <c r="G101" s="25"/>
      <c r="H101" s="25"/>
      <c r="I101" s="25"/>
      <c r="J101" s="9">
        <f t="shared" si="19"/>
        <v>0</v>
      </c>
      <c r="K101" s="9">
        <f t="shared" si="20"/>
        <v>0</v>
      </c>
      <c r="L101" s="9">
        <f t="shared" si="26"/>
        <v>678</v>
      </c>
      <c r="M101" s="9">
        <f t="shared" si="26"/>
        <v>620</v>
      </c>
      <c r="N101" s="5">
        <f t="shared" si="21"/>
        <v>0</v>
      </c>
      <c r="O101" s="11">
        <f t="shared" si="25"/>
        <v>677.9999999999995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15</v>
      </c>
      <c r="C103" s="9">
        <f t="shared" si="27"/>
        <v>19</v>
      </c>
      <c r="D103" s="9">
        <f t="shared" si="27"/>
        <v>365</v>
      </c>
      <c r="E103" s="9">
        <f t="shared" si="27"/>
        <v>347</v>
      </c>
      <c r="F103" s="9">
        <f t="shared" si="27"/>
        <v>19</v>
      </c>
      <c r="G103" s="9">
        <f t="shared" si="27"/>
        <v>32</v>
      </c>
      <c r="H103" s="9">
        <f t="shared" si="27"/>
        <v>422</v>
      </c>
      <c r="I103" s="9">
        <f t="shared" si="27"/>
        <v>249</v>
      </c>
      <c r="J103" s="9">
        <f t="shared" si="27"/>
        <v>678</v>
      </c>
      <c r="K103" s="9">
        <f t="shared" si="27"/>
        <v>620</v>
      </c>
      <c r="N103" s="5">
        <f>SUM(N4:N101)</f>
        <v>677.9999999999995</v>
      </c>
      <c r="Q103" s="11">
        <f>SUM(Q4:Q101)</f>
        <v>85</v>
      </c>
      <c r="R103" s="11">
        <f>SUM(R4:R101)</f>
        <v>1383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C1">
      <selection activeCell="Y6" sqref="Y6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79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1984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540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530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4">
        <v>32747</v>
      </c>
      <c r="B4" s="15"/>
      <c r="C4" s="15"/>
      <c r="D4" s="15"/>
      <c r="E4" s="15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1</v>
      </c>
      <c r="AA4" s="5">
        <f aca="true" t="shared" si="6" ref="AA4:AA17">Z4*100/$Z$18</f>
        <v>0.18867924528301888</v>
      </c>
      <c r="AB4" s="11">
        <f>SUM(Q4:Q10)+SUM(R4:R10)</f>
        <v>3</v>
      </c>
      <c r="AC4" s="11">
        <f>100*SUM(R4:R10)/AB4</f>
        <v>66.66666666666667</v>
      </c>
    </row>
    <row r="5" spans="1:29" ht="15">
      <c r="A5" s="14">
        <v>32748</v>
      </c>
      <c r="B5" s="15"/>
      <c r="C5" s="15"/>
      <c r="D5" s="15"/>
      <c r="E5" s="15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535</v>
      </c>
      <c r="W5"/>
      <c r="X5"/>
      <c r="Y5" s="1" t="s">
        <v>39</v>
      </c>
      <c r="Z5" s="11">
        <f>SUM(N11:N17)</f>
        <v>20</v>
      </c>
      <c r="AA5" s="5">
        <f t="shared" si="6"/>
        <v>3.7735849056603774</v>
      </c>
      <c r="AB5" s="11">
        <f>SUM(Q11:Q17)+SUM(R11:R17)</f>
        <v>24</v>
      </c>
      <c r="AC5" s="11">
        <f>100*SUM(R11:R17)/AB5</f>
        <v>91.66666666666667</v>
      </c>
    </row>
    <row r="6" spans="1:29" ht="15">
      <c r="A6" s="14">
        <v>32749</v>
      </c>
      <c r="B6" s="15"/>
      <c r="C6" s="15"/>
      <c r="D6" s="15"/>
      <c r="E6" s="15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5</v>
      </c>
      <c r="W6"/>
      <c r="X6" s="1" t="s">
        <v>41</v>
      </c>
      <c r="Z6" s="11">
        <f>SUM(N18:N24)</f>
        <v>8</v>
      </c>
      <c r="AA6" s="5">
        <f t="shared" si="6"/>
        <v>1.509433962264151</v>
      </c>
      <c r="AB6" s="11">
        <f>SUM(Q18:Q24)+SUM(R18:R24)</f>
        <v>8</v>
      </c>
      <c r="AC6" s="11">
        <f>100*SUM(R18:R24)/AB6</f>
        <v>100</v>
      </c>
    </row>
    <row r="7" spans="1:29" ht="15">
      <c r="A7" s="14">
        <v>32750</v>
      </c>
      <c r="B7" s="15"/>
      <c r="C7" s="18">
        <v>1</v>
      </c>
      <c r="D7" s="18">
        <v>1</v>
      </c>
      <c r="E7" s="15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>
        <f t="shared" si="2"/>
        <v>0</v>
      </c>
      <c r="O7" s="11">
        <f t="shared" si="8"/>
        <v>0</v>
      </c>
      <c r="P7" s="5">
        <f t="shared" si="3"/>
        <v>0</v>
      </c>
      <c r="Q7" s="9">
        <f t="shared" si="4"/>
        <v>1</v>
      </c>
      <c r="R7" s="9">
        <f t="shared" si="5"/>
        <v>1</v>
      </c>
      <c r="T7" s="8" t="s">
        <v>42</v>
      </c>
      <c r="V7" s="5">
        <f>V5*100/(V5+V6)</f>
        <v>99.07407407407408</v>
      </c>
      <c r="W7"/>
      <c r="Y7" s="1" t="s">
        <v>43</v>
      </c>
      <c r="Z7" s="11">
        <f>SUM(N25:N31)</f>
        <v>50</v>
      </c>
      <c r="AA7" s="5">
        <f t="shared" si="6"/>
        <v>9.433962264150944</v>
      </c>
      <c r="AB7" s="11">
        <f>SUM(Q25:Q31)+SUM(R25:R31)</f>
        <v>50</v>
      </c>
      <c r="AC7" s="11">
        <f>100*SUM(R25:R31)/AB7</f>
        <v>100</v>
      </c>
    </row>
    <row r="8" spans="1:29" ht="15">
      <c r="A8" s="14">
        <v>32751</v>
      </c>
      <c r="B8" s="15"/>
      <c r="C8" s="15"/>
      <c r="D8" s="15"/>
      <c r="E8" s="15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>
        <f t="shared" si="2"/>
        <v>0</v>
      </c>
      <c r="O8" s="11">
        <f t="shared" si="8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44</v>
      </c>
      <c r="Z8" s="11">
        <f>SUM(N32:N38)</f>
        <v>34</v>
      </c>
      <c r="AA8" s="5">
        <f t="shared" si="6"/>
        <v>6.415094339622642</v>
      </c>
      <c r="AB8" s="11">
        <f>SUM(Q32:Q38)+SUM(R32:R38)</f>
        <v>34</v>
      </c>
      <c r="AC8" s="11">
        <f>100*SUM(R32:R38)/AB8</f>
        <v>100</v>
      </c>
    </row>
    <row r="9" spans="1:29" ht="15">
      <c r="A9" s="14">
        <v>32752</v>
      </c>
      <c r="B9" s="15"/>
      <c r="C9" s="15"/>
      <c r="D9" s="15"/>
      <c r="E9" s="15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>
        <f t="shared" si="2"/>
        <v>0</v>
      </c>
      <c r="O9" s="11">
        <f t="shared" si="8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62</v>
      </c>
      <c r="AA9" s="5">
        <f t="shared" si="6"/>
        <v>11.69811320754717</v>
      </c>
      <c r="AB9" s="11">
        <f>SUM(Q39:Q45)+SUM(R39:R45)</f>
        <v>64</v>
      </c>
      <c r="AC9" s="11">
        <f>100*SUM(R39:R45)/AB9</f>
        <v>98.4375</v>
      </c>
    </row>
    <row r="10" spans="1:29" ht="15">
      <c r="A10" s="14">
        <v>32753</v>
      </c>
      <c r="B10" s="15"/>
      <c r="C10" s="15"/>
      <c r="D10" s="18">
        <v>1</v>
      </c>
      <c r="E10" s="15"/>
      <c r="F10" s="9"/>
      <c r="G10" s="9"/>
      <c r="H10" s="9"/>
      <c r="I10" s="9"/>
      <c r="J10" s="9">
        <f t="shared" si="0"/>
        <v>1</v>
      </c>
      <c r="K10" s="9">
        <f t="shared" si="1"/>
        <v>0</v>
      </c>
      <c r="L10" s="9">
        <f t="shared" si="7"/>
        <v>1</v>
      </c>
      <c r="M10" s="9">
        <f t="shared" si="7"/>
        <v>0</v>
      </c>
      <c r="N10" s="5">
        <f t="shared" si="2"/>
        <v>1</v>
      </c>
      <c r="O10" s="11">
        <f t="shared" si="8"/>
        <v>1</v>
      </c>
      <c r="P10" s="5">
        <f t="shared" si="3"/>
        <v>0.18867924528301888</v>
      </c>
      <c r="Q10" s="9">
        <f t="shared" si="4"/>
        <v>0</v>
      </c>
      <c r="R10" s="9">
        <f t="shared" si="5"/>
        <v>1</v>
      </c>
      <c r="U10" s="8" t="s">
        <v>4</v>
      </c>
      <c r="V10" s="5">
        <f>100*(+E103/(E103+D103))</f>
        <v>46.728971962616825</v>
      </c>
      <c r="W10"/>
      <c r="X10" s="8" t="s">
        <v>47</v>
      </c>
      <c r="Z10" s="11">
        <f>SUM(N46:N52)</f>
        <v>35</v>
      </c>
      <c r="AA10" s="5">
        <f t="shared" si="6"/>
        <v>6.60377358490566</v>
      </c>
      <c r="AB10" s="11">
        <f>SUM(Q46:Q52)+SUM(R46:R52)</f>
        <v>37</v>
      </c>
      <c r="AC10" s="11">
        <f>100*SUM(R46:R52)/AB10</f>
        <v>97.29729729729729</v>
      </c>
    </row>
    <row r="11" spans="1:29" ht="15">
      <c r="A11" s="14">
        <v>32754</v>
      </c>
      <c r="B11" s="15"/>
      <c r="C11" s="15"/>
      <c r="D11" s="18">
        <v>1</v>
      </c>
      <c r="E11" s="18">
        <v>2</v>
      </c>
      <c r="J11" s="9">
        <f t="shared" si="0"/>
        <v>3</v>
      </c>
      <c r="K11" s="9">
        <f t="shared" si="1"/>
        <v>0</v>
      </c>
      <c r="L11" s="9">
        <f t="shared" si="7"/>
        <v>4</v>
      </c>
      <c r="M11" s="9">
        <f t="shared" si="7"/>
        <v>0</v>
      </c>
      <c r="N11" s="5">
        <f t="shared" si="2"/>
        <v>3</v>
      </c>
      <c r="O11" s="11">
        <f t="shared" si="8"/>
        <v>4</v>
      </c>
      <c r="P11" s="5">
        <f t="shared" si="3"/>
        <v>0.7547169811320755</v>
      </c>
      <c r="Q11" s="9">
        <f t="shared" si="4"/>
        <v>0</v>
      </c>
      <c r="R11" s="9">
        <f t="shared" si="5"/>
        <v>3</v>
      </c>
      <c r="S11" s="8" t="s">
        <v>48</v>
      </c>
      <c r="U11" s="8" t="s">
        <v>5</v>
      </c>
      <c r="V11" s="5" t="e">
        <f>100*(+I103/(I103+H103))</f>
        <v>#DIV/0!</v>
      </c>
      <c r="W11"/>
      <c r="Y11" s="8" t="s">
        <v>49</v>
      </c>
      <c r="Z11" s="11">
        <f>SUM(N53:N59)</f>
        <v>92</v>
      </c>
      <c r="AA11" s="5">
        <f t="shared" si="6"/>
        <v>17.358490566037737</v>
      </c>
      <c r="AB11" s="11">
        <f>SUM(Q53:Q59)+SUM(R53:R59)</f>
        <v>92</v>
      </c>
      <c r="AC11" s="11">
        <f>100*SUM(R53:R59)/AB11</f>
        <v>100</v>
      </c>
    </row>
    <row r="12" spans="1:29" ht="15">
      <c r="A12" s="14">
        <v>32755</v>
      </c>
      <c r="B12" s="15"/>
      <c r="C12" s="15"/>
      <c r="D12" s="18">
        <v>1</v>
      </c>
      <c r="E12" s="18">
        <v>2</v>
      </c>
      <c r="J12" s="9">
        <f t="shared" si="0"/>
        <v>3</v>
      </c>
      <c r="K12" s="9">
        <f t="shared" si="1"/>
        <v>0</v>
      </c>
      <c r="L12" s="9">
        <f t="shared" si="7"/>
        <v>7</v>
      </c>
      <c r="M12" s="9">
        <f t="shared" si="7"/>
        <v>0</v>
      </c>
      <c r="N12" s="5">
        <f t="shared" si="2"/>
        <v>3</v>
      </c>
      <c r="O12" s="11">
        <f t="shared" si="8"/>
        <v>7</v>
      </c>
      <c r="P12" s="5">
        <f t="shared" si="3"/>
        <v>1.320754716981132</v>
      </c>
      <c r="Q12" s="9">
        <f t="shared" si="4"/>
        <v>0</v>
      </c>
      <c r="R12" s="9">
        <f t="shared" si="5"/>
        <v>3</v>
      </c>
      <c r="U12" s="8" t="s">
        <v>50</v>
      </c>
      <c r="V12" s="5">
        <f>100*((E103+I103)/(E103+D103+I103+H103))</f>
        <v>46.728971962616825</v>
      </c>
      <c r="W12"/>
      <c r="X12" s="8" t="s">
        <v>51</v>
      </c>
      <c r="Z12" s="11">
        <f>SUM(N60:N66)</f>
        <v>130</v>
      </c>
      <c r="AA12" s="5">
        <f t="shared" si="6"/>
        <v>24.528301886792452</v>
      </c>
      <c r="AB12" s="11">
        <f>SUM(Q60:Q66)+SUM(R60:R66)</f>
        <v>130</v>
      </c>
      <c r="AC12" s="11">
        <f>100*SUM(R60:R66)/AB12</f>
        <v>100</v>
      </c>
    </row>
    <row r="13" spans="1:29" ht="15">
      <c r="A13" s="14">
        <v>32756</v>
      </c>
      <c r="B13" s="15"/>
      <c r="C13" s="15"/>
      <c r="D13" s="15"/>
      <c r="E13" s="15"/>
      <c r="J13" s="9">
        <f t="shared" si="0"/>
        <v>0</v>
      </c>
      <c r="K13" s="9">
        <f t="shared" si="1"/>
        <v>0</v>
      </c>
      <c r="L13" s="9">
        <f t="shared" si="7"/>
        <v>7</v>
      </c>
      <c r="M13" s="9">
        <f t="shared" si="7"/>
        <v>0</v>
      </c>
      <c r="N13" s="5">
        <f t="shared" si="2"/>
        <v>0</v>
      </c>
      <c r="O13" s="11">
        <f t="shared" si="8"/>
        <v>7</v>
      </c>
      <c r="P13" s="5">
        <f t="shared" si="3"/>
        <v>1.320754716981132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63</v>
      </c>
      <c r="AA13" s="5">
        <f t="shared" si="6"/>
        <v>11.88679245283019</v>
      </c>
      <c r="AB13" s="11">
        <f>SUM(Q67:Q73)+SUM(R67:R73)</f>
        <v>63</v>
      </c>
      <c r="AC13" s="11">
        <f>100*SUM(R67:R73)/AB13</f>
        <v>100</v>
      </c>
    </row>
    <row r="14" spans="1:29" ht="15">
      <c r="A14" s="14">
        <v>32757</v>
      </c>
      <c r="B14" s="15"/>
      <c r="C14" s="18">
        <v>1</v>
      </c>
      <c r="D14" s="18">
        <v>1</v>
      </c>
      <c r="E14" s="15"/>
      <c r="F14" s="9"/>
      <c r="G14" s="9"/>
      <c r="H14" s="9"/>
      <c r="I14" s="9"/>
      <c r="J14" s="9">
        <f t="shared" si="0"/>
        <v>0</v>
      </c>
      <c r="K14" s="9">
        <f t="shared" si="1"/>
        <v>0</v>
      </c>
      <c r="L14" s="9">
        <f t="shared" si="7"/>
        <v>7</v>
      </c>
      <c r="M14" s="9">
        <f t="shared" si="7"/>
        <v>0</v>
      </c>
      <c r="N14" s="5">
        <f t="shared" si="2"/>
        <v>0</v>
      </c>
      <c r="O14" s="11">
        <f t="shared" si="8"/>
        <v>7</v>
      </c>
      <c r="P14" s="5">
        <f t="shared" si="3"/>
        <v>1.320754716981132</v>
      </c>
      <c r="Q14" s="9">
        <f t="shared" si="4"/>
        <v>1</v>
      </c>
      <c r="R14" s="9">
        <f t="shared" si="5"/>
        <v>1</v>
      </c>
      <c r="T14" s="8"/>
      <c r="W14"/>
      <c r="X14" s="8" t="s">
        <v>53</v>
      </c>
      <c r="Z14" s="11">
        <f>SUM(N74:N80)</f>
        <v>26</v>
      </c>
      <c r="AA14" s="5">
        <f t="shared" si="6"/>
        <v>4.90566037735849</v>
      </c>
      <c r="AB14" s="11">
        <f>SUM(Q74:Q80)+SUM(R74:R80)</f>
        <v>26</v>
      </c>
      <c r="AC14" s="11">
        <f>100*SUM(R74:R80)/AB14</f>
        <v>100</v>
      </c>
    </row>
    <row r="15" spans="1:29" ht="15">
      <c r="A15" s="14">
        <v>32758</v>
      </c>
      <c r="B15" s="18">
        <v>1</v>
      </c>
      <c r="C15" s="15"/>
      <c r="D15" s="18">
        <v>7</v>
      </c>
      <c r="E15" s="18">
        <v>4</v>
      </c>
      <c r="H15" s="9"/>
      <c r="I15" s="9"/>
      <c r="J15" s="9">
        <f t="shared" si="0"/>
        <v>10</v>
      </c>
      <c r="K15" s="9">
        <f t="shared" si="1"/>
        <v>0</v>
      </c>
      <c r="L15" s="9">
        <f t="shared" si="7"/>
        <v>17</v>
      </c>
      <c r="M15" s="9">
        <f t="shared" si="7"/>
        <v>0</v>
      </c>
      <c r="N15" s="5">
        <f t="shared" si="2"/>
        <v>10</v>
      </c>
      <c r="O15" s="11">
        <f t="shared" si="8"/>
        <v>17</v>
      </c>
      <c r="P15" s="5">
        <f t="shared" si="3"/>
        <v>3.207547169811321</v>
      </c>
      <c r="Q15" s="9">
        <f t="shared" si="4"/>
        <v>1</v>
      </c>
      <c r="R15" s="9">
        <f t="shared" si="5"/>
        <v>11</v>
      </c>
      <c r="T15" s="8"/>
      <c r="W15"/>
      <c r="Y15" s="8" t="s">
        <v>54</v>
      </c>
      <c r="Z15" s="11">
        <f>SUM(N81:N87)</f>
        <v>6</v>
      </c>
      <c r="AA15" s="5">
        <f t="shared" si="6"/>
        <v>1.1320754716981132</v>
      </c>
      <c r="AB15" s="11">
        <f>SUM(Q81:Q87)+SUM(R81:R87)</f>
        <v>6</v>
      </c>
      <c r="AC15" s="11">
        <f>100*SUM(R81:R87)/AB15</f>
        <v>100</v>
      </c>
    </row>
    <row r="16" spans="1:29" ht="12.75">
      <c r="A16" s="14">
        <v>32759</v>
      </c>
      <c r="B16" s="15"/>
      <c r="C16" s="15"/>
      <c r="D16" s="18">
        <v>3</v>
      </c>
      <c r="E16" s="18">
        <v>1</v>
      </c>
      <c r="J16" s="9">
        <f t="shared" si="0"/>
        <v>4</v>
      </c>
      <c r="K16" s="9">
        <f t="shared" si="1"/>
        <v>0</v>
      </c>
      <c r="L16" s="9">
        <f t="shared" si="7"/>
        <v>21</v>
      </c>
      <c r="M16" s="9">
        <f t="shared" si="7"/>
        <v>0</v>
      </c>
      <c r="N16" s="5">
        <f t="shared" si="2"/>
        <v>4</v>
      </c>
      <c r="O16" s="11">
        <f t="shared" si="8"/>
        <v>21</v>
      </c>
      <c r="P16" s="5">
        <f t="shared" si="3"/>
        <v>3.9622641509433962</v>
      </c>
      <c r="Q16" s="9">
        <f t="shared" si="4"/>
        <v>0</v>
      </c>
      <c r="R16" s="9">
        <f t="shared" si="5"/>
        <v>4</v>
      </c>
      <c r="X16" s="8" t="s">
        <v>55</v>
      </c>
      <c r="Z16" s="11">
        <f>SUM(N88:N94)</f>
        <v>1</v>
      </c>
      <c r="AA16" s="5">
        <f t="shared" si="6"/>
        <v>0.18867924528301888</v>
      </c>
      <c r="AB16" s="11">
        <f>SUM(Q88:Q94)+SUM(R88:R94)</f>
        <v>1</v>
      </c>
      <c r="AC16" s="11">
        <f>100*SUM(R88:R94)/AB16</f>
        <v>100</v>
      </c>
    </row>
    <row r="17" spans="1:29" ht="15">
      <c r="A17" s="14">
        <v>32760</v>
      </c>
      <c r="B17" s="15"/>
      <c r="C17" s="15"/>
      <c r="D17" s="15"/>
      <c r="E17" s="15"/>
      <c r="F17" s="9"/>
      <c r="H17" s="9"/>
      <c r="I17" s="9"/>
      <c r="J17" s="9">
        <f t="shared" si="0"/>
        <v>0</v>
      </c>
      <c r="K17" s="9">
        <f t="shared" si="1"/>
        <v>0</v>
      </c>
      <c r="L17" s="9">
        <f t="shared" si="7"/>
        <v>21</v>
      </c>
      <c r="M17" s="9">
        <f t="shared" si="7"/>
        <v>0</v>
      </c>
      <c r="N17" s="5">
        <f t="shared" si="2"/>
        <v>0</v>
      </c>
      <c r="O17" s="11">
        <f t="shared" si="8"/>
        <v>21</v>
      </c>
      <c r="P17" s="5">
        <f t="shared" si="3"/>
        <v>3.9622641509433962</v>
      </c>
      <c r="Q17" s="9">
        <f t="shared" si="4"/>
        <v>0</v>
      </c>
      <c r="R17" s="9">
        <f t="shared" si="5"/>
        <v>0</v>
      </c>
      <c r="T17" s="8"/>
      <c r="X17"/>
      <c r="Y17" s="8" t="s">
        <v>56</v>
      </c>
      <c r="Z17" s="11">
        <f>SUM(N95:N101)</f>
        <v>2</v>
      </c>
      <c r="AA17" s="5">
        <f t="shared" si="6"/>
        <v>0.37735849056603776</v>
      </c>
      <c r="AB17" s="11">
        <f>SUM(Q95:Q101)+SUM(R95:R101)</f>
        <v>2</v>
      </c>
      <c r="AC17" s="11">
        <f>100*SUM(R95:R101)/AB17</f>
        <v>100</v>
      </c>
    </row>
    <row r="18" spans="1:27" ht="12.75">
      <c r="A18" s="14">
        <v>32761</v>
      </c>
      <c r="B18" s="15"/>
      <c r="C18" s="15"/>
      <c r="D18" s="15"/>
      <c r="E18" s="18">
        <v>1</v>
      </c>
      <c r="J18" s="9">
        <f t="shared" si="0"/>
        <v>1</v>
      </c>
      <c r="K18" s="9">
        <f t="shared" si="1"/>
        <v>0</v>
      </c>
      <c r="L18" s="9">
        <f t="shared" si="7"/>
        <v>22</v>
      </c>
      <c r="M18" s="9">
        <f t="shared" si="7"/>
        <v>0</v>
      </c>
      <c r="N18" s="5">
        <f t="shared" si="2"/>
        <v>1</v>
      </c>
      <c r="O18" s="11">
        <f t="shared" si="8"/>
        <v>22</v>
      </c>
      <c r="P18" s="5">
        <f t="shared" si="3"/>
        <v>4.150943396226415</v>
      </c>
      <c r="Q18" s="9">
        <f t="shared" si="4"/>
        <v>0</v>
      </c>
      <c r="R18" s="9">
        <f t="shared" si="5"/>
        <v>1</v>
      </c>
      <c r="T18" s="8"/>
      <c r="Y18" s="8" t="s">
        <v>57</v>
      </c>
      <c r="Z18" s="9">
        <f>SUM(Z4:Z17)</f>
        <v>530</v>
      </c>
      <c r="AA18" s="9">
        <f>SUM(AA4:AA17)</f>
        <v>100</v>
      </c>
    </row>
    <row r="19" spans="1:29" ht="15">
      <c r="A19" s="14">
        <v>32762</v>
      </c>
      <c r="B19" s="15"/>
      <c r="C19" s="15"/>
      <c r="D19" s="18">
        <v>2</v>
      </c>
      <c r="E19" s="15"/>
      <c r="J19" s="9">
        <f t="shared" si="0"/>
        <v>2</v>
      </c>
      <c r="K19" s="9">
        <f t="shared" si="1"/>
        <v>0</v>
      </c>
      <c r="L19" s="9">
        <f t="shared" si="7"/>
        <v>24</v>
      </c>
      <c r="M19" s="9">
        <f t="shared" si="7"/>
        <v>0</v>
      </c>
      <c r="N19" s="5">
        <f t="shared" si="2"/>
        <v>2</v>
      </c>
      <c r="O19" s="11">
        <f t="shared" si="8"/>
        <v>24</v>
      </c>
      <c r="P19" s="5">
        <f t="shared" si="3"/>
        <v>4.528301886792453</v>
      </c>
      <c r="Q19" s="9">
        <f t="shared" si="4"/>
        <v>0</v>
      </c>
      <c r="R19" s="9">
        <f t="shared" si="5"/>
        <v>2</v>
      </c>
      <c r="X19"/>
      <c r="Y19"/>
      <c r="Z19"/>
      <c r="AA19"/>
      <c r="AB19"/>
      <c r="AC19"/>
    </row>
    <row r="20" spans="1:20" ht="12.75">
      <c r="A20" s="14">
        <v>32763</v>
      </c>
      <c r="B20" s="15"/>
      <c r="C20" s="15"/>
      <c r="D20" s="15"/>
      <c r="E20" s="15"/>
      <c r="F20" s="9"/>
      <c r="G20" s="9"/>
      <c r="H20" s="9"/>
      <c r="I20" s="9"/>
      <c r="J20" s="9">
        <f t="shared" si="0"/>
        <v>0</v>
      </c>
      <c r="K20" s="9">
        <f t="shared" si="1"/>
        <v>0</v>
      </c>
      <c r="L20" s="9">
        <f t="shared" si="7"/>
        <v>24</v>
      </c>
      <c r="M20" s="9">
        <f t="shared" si="7"/>
        <v>0</v>
      </c>
      <c r="N20" s="5">
        <f t="shared" si="2"/>
        <v>0</v>
      </c>
      <c r="O20" s="11">
        <f t="shared" si="8"/>
        <v>24</v>
      </c>
      <c r="P20" s="5">
        <f t="shared" si="3"/>
        <v>4.528301886792453</v>
      </c>
      <c r="Q20" s="9">
        <f t="shared" si="4"/>
        <v>0</v>
      </c>
      <c r="R20" s="9">
        <f t="shared" si="5"/>
        <v>0</v>
      </c>
      <c r="T20" s="8"/>
    </row>
    <row r="21" spans="1:25" ht="15">
      <c r="A21" s="14">
        <v>32764</v>
      </c>
      <c r="B21" s="15"/>
      <c r="C21" s="15"/>
      <c r="D21" s="15"/>
      <c r="E21" s="15"/>
      <c r="J21" s="9">
        <f t="shared" si="0"/>
        <v>0</v>
      </c>
      <c r="K21" s="9">
        <f t="shared" si="1"/>
        <v>0</v>
      </c>
      <c r="L21" s="9">
        <f t="shared" si="7"/>
        <v>24</v>
      </c>
      <c r="M21" s="9">
        <f t="shared" si="7"/>
        <v>0</v>
      </c>
      <c r="N21" s="5">
        <f t="shared" si="2"/>
        <v>0</v>
      </c>
      <c r="O21" s="11">
        <f t="shared" si="8"/>
        <v>24</v>
      </c>
      <c r="P21" s="5">
        <f t="shared" si="3"/>
        <v>4.528301886792453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4">
        <v>32765</v>
      </c>
      <c r="B22" s="15"/>
      <c r="C22" s="15"/>
      <c r="D22" s="15"/>
      <c r="E22" s="15"/>
      <c r="J22" s="9">
        <f t="shared" si="0"/>
        <v>0</v>
      </c>
      <c r="K22" s="9">
        <f t="shared" si="1"/>
        <v>0</v>
      </c>
      <c r="L22" s="9">
        <f t="shared" si="7"/>
        <v>24</v>
      </c>
      <c r="M22" s="9">
        <f t="shared" si="7"/>
        <v>0</v>
      </c>
      <c r="N22" s="5">
        <f t="shared" si="2"/>
        <v>0</v>
      </c>
      <c r="O22" s="11">
        <f t="shared" si="8"/>
        <v>24</v>
      </c>
      <c r="P22" s="5">
        <f t="shared" si="3"/>
        <v>4.528301886792453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4">
        <v>32766</v>
      </c>
      <c r="B23" s="15"/>
      <c r="C23" s="15"/>
      <c r="D23" s="18">
        <v>1</v>
      </c>
      <c r="E23" s="18">
        <v>4</v>
      </c>
      <c r="G23" s="9"/>
      <c r="H23" s="9"/>
      <c r="I23" s="9"/>
      <c r="J23" s="9">
        <f t="shared" si="0"/>
        <v>5</v>
      </c>
      <c r="K23" s="9">
        <f t="shared" si="1"/>
        <v>0</v>
      </c>
      <c r="L23" s="9">
        <f t="shared" si="7"/>
        <v>29</v>
      </c>
      <c r="M23" s="9">
        <f t="shared" si="7"/>
        <v>0</v>
      </c>
      <c r="N23" s="5">
        <f t="shared" si="2"/>
        <v>5</v>
      </c>
      <c r="O23" s="11">
        <f t="shared" si="8"/>
        <v>29</v>
      </c>
      <c r="P23" s="5">
        <f t="shared" si="3"/>
        <v>5.471698113207547</v>
      </c>
      <c r="Q23" s="9">
        <f t="shared" si="4"/>
        <v>0</v>
      </c>
      <c r="R23" s="9">
        <f t="shared" si="5"/>
        <v>5</v>
      </c>
      <c r="T23" s="8"/>
      <c r="X23"/>
      <c r="Y23"/>
    </row>
    <row r="24" spans="1:25" ht="15">
      <c r="A24" s="14">
        <v>32767</v>
      </c>
      <c r="B24" s="15"/>
      <c r="C24" s="15"/>
      <c r="D24" s="15"/>
      <c r="E24" s="15"/>
      <c r="F24" s="9"/>
      <c r="H24" s="9"/>
      <c r="I24" s="9"/>
      <c r="J24" s="9">
        <f t="shared" si="0"/>
        <v>0</v>
      </c>
      <c r="K24" s="9">
        <f t="shared" si="1"/>
        <v>0</v>
      </c>
      <c r="L24" s="9">
        <f t="shared" si="7"/>
        <v>29</v>
      </c>
      <c r="M24" s="9">
        <f t="shared" si="7"/>
        <v>0</v>
      </c>
      <c r="N24" s="5">
        <f t="shared" si="2"/>
        <v>0</v>
      </c>
      <c r="O24" s="11">
        <f t="shared" si="8"/>
        <v>29</v>
      </c>
      <c r="P24" s="5">
        <f t="shared" si="3"/>
        <v>5.471698113207547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4">
        <v>32768</v>
      </c>
      <c r="B25" s="15"/>
      <c r="C25" s="15"/>
      <c r="D25" s="15"/>
      <c r="E25" s="18">
        <v>1</v>
      </c>
      <c r="J25" s="9">
        <f t="shared" si="0"/>
        <v>1</v>
      </c>
      <c r="K25" s="9">
        <f t="shared" si="1"/>
        <v>0</v>
      </c>
      <c r="L25" s="9">
        <f aca="true" t="shared" si="9" ref="L25:M44">L24+J25</f>
        <v>30</v>
      </c>
      <c r="M25" s="9">
        <f t="shared" si="9"/>
        <v>0</v>
      </c>
      <c r="N25" s="5">
        <f t="shared" si="2"/>
        <v>1</v>
      </c>
      <c r="O25" s="11">
        <f t="shared" si="8"/>
        <v>30</v>
      </c>
      <c r="P25" s="5">
        <f t="shared" si="3"/>
        <v>5.660377358490566</v>
      </c>
      <c r="Q25" s="9">
        <f t="shared" si="4"/>
        <v>0</v>
      </c>
      <c r="R25" s="9">
        <f t="shared" si="5"/>
        <v>1</v>
      </c>
      <c r="S25" s="8" t="s">
        <v>60</v>
      </c>
      <c r="X25"/>
      <c r="Y25"/>
    </row>
    <row r="26" spans="1:25" ht="15">
      <c r="A26" s="14">
        <v>32769</v>
      </c>
      <c r="B26" s="15"/>
      <c r="C26" s="15"/>
      <c r="D26" s="18">
        <v>1</v>
      </c>
      <c r="E26" s="15"/>
      <c r="G26" s="9"/>
      <c r="H26" s="9"/>
      <c r="I26" s="9"/>
      <c r="J26" s="9">
        <f t="shared" si="0"/>
        <v>1</v>
      </c>
      <c r="K26" s="9">
        <f t="shared" si="1"/>
        <v>0</v>
      </c>
      <c r="L26" s="9">
        <f t="shared" si="9"/>
        <v>31</v>
      </c>
      <c r="M26" s="9">
        <f t="shared" si="9"/>
        <v>0</v>
      </c>
      <c r="N26" s="5">
        <f t="shared" si="2"/>
        <v>1</v>
      </c>
      <c r="O26" s="11">
        <f t="shared" si="8"/>
        <v>31</v>
      </c>
      <c r="P26" s="5">
        <f t="shared" si="3"/>
        <v>5.849056603773585</v>
      </c>
      <c r="Q26" s="9">
        <f t="shared" si="4"/>
        <v>0</v>
      </c>
      <c r="R26" s="9">
        <f t="shared" si="5"/>
        <v>1</v>
      </c>
      <c r="T26" s="8"/>
      <c r="X26"/>
      <c r="Y26"/>
    </row>
    <row r="27" spans="1:25" ht="15">
      <c r="A27" s="14">
        <v>32770</v>
      </c>
      <c r="B27" s="15"/>
      <c r="C27" s="15"/>
      <c r="D27" s="18">
        <v>1</v>
      </c>
      <c r="E27" s="18">
        <v>4</v>
      </c>
      <c r="J27" s="9">
        <f t="shared" si="0"/>
        <v>5</v>
      </c>
      <c r="K27" s="9">
        <f t="shared" si="1"/>
        <v>0</v>
      </c>
      <c r="L27" s="9">
        <f t="shared" si="9"/>
        <v>36</v>
      </c>
      <c r="M27" s="9">
        <f t="shared" si="9"/>
        <v>0</v>
      </c>
      <c r="N27" s="5">
        <f t="shared" si="2"/>
        <v>5</v>
      </c>
      <c r="O27" s="11">
        <f t="shared" si="8"/>
        <v>36</v>
      </c>
      <c r="P27" s="5">
        <f t="shared" si="3"/>
        <v>6.7924528301886795</v>
      </c>
      <c r="Q27" s="9">
        <f t="shared" si="4"/>
        <v>0</v>
      </c>
      <c r="R27" s="9">
        <f t="shared" si="5"/>
        <v>5</v>
      </c>
      <c r="T27" s="8"/>
      <c r="X27"/>
      <c r="Y27"/>
    </row>
    <row r="28" spans="1:20" ht="12.75">
      <c r="A28" s="14">
        <v>32771</v>
      </c>
      <c r="B28" s="15"/>
      <c r="C28" s="15"/>
      <c r="D28" s="18">
        <v>8</v>
      </c>
      <c r="E28" s="18">
        <v>5</v>
      </c>
      <c r="J28" s="9">
        <f t="shared" si="0"/>
        <v>13</v>
      </c>
      <c r="K28" s="9">
        <f t="shared" si="1"/>
        <v>0</v>
      </c>
      <c r="L28" s="9">
        <f t="shared" si="9"/>
        <v>49</v>
      </c>
      <c r="M28" s="9">
        <f t="shared" si="9"/>
        <v>0</v>
      </c>
      <c r="N28" s="5">
        <f t="shared" si="2"/>
        <v>13</v>
      </c>
      <c r="O28" s="11">
        <f t="shared" si="8"/>
        <v>49</v>
      </c>
      <c r="P28" s="5">
        <f t="shared" si="3"/>
        <v>9.245283018867925</v>
      </c>
      <c r="Q28" s="9">
        <f t="shared" si="4"/>
        <v>0</v>
      </c>
      <c r="R28" s="9">
        <f t="shared" si="5"/>
        <v>13</v>
      </c>
      <c r="T28" s="8"/>
    </row>
    <row r="29" spans="1:18" ht="12.75">
      <c r="A29" s="14">
        <v>32772</v>
      </c>
      <c r="B29" s="15"/>
      <c r="C29" s="15"/>
      <c r="D29" s="18">
        <v>2</v>
      </c>
      <c r="E29" s="18">
        <v>10</v>
      </c>
      <c r="J29" s="9">
        <f t="shared" si="0"/>
        <v>12</v>
      </c>
      <c r="K29" s="9">
        <f t="shared" si="1"/>
        <v>0</v>
      </c>
      <c r="L29" s="9">
        <f t="shared" si="9"/>
        <v>61</v>
      </c>
      <c r="M29" s="9">
        <f t="shared" si="9"/>
        <v>0</v>
      </c>
      <c r="N29" s="5">
        <f t="shared" si="2"/>
        <v>12</v>
      </c>
      <c r="O29" s="11">
        <f t="shared" si="8"/>
        <v>61</v>
      </c>
      <c r="P29" s="5">
        <f t="shared" si="3"/>
        <v>11.50943396226415</v>
      </c>
      <c r="Q29" s="9">
        <f t="shared" si="4"/>
        <v>0</v>
      </c>
      <c r="R29" s="9">
        <f t="shared" si="5"/>
        <v>12</v>
      </c>
    </row>
    <row r="30" spans="1:20" ht="12.75">
      <c r="A30" s="14">
        <v>32773</v>
      </c>
      <c r="B30" s="15"/>
      <c r="C30" s="15"/>
      <c r="D30" s="18">
        <v>2</v>
      </c>
      <c r="E30" s="18">
        <v>3</v>
      </c>
      <c r="H30" s="9"/>
      <c r="I30" s="9"/>
      <c r="J30" s="9">
        <f t="shared" si="0"/>
        <v>5</v>
      </c>
      <c r="K30" s="9">
        <f t="shared" si="1"/>
        <v>0</v>
      </c>
      <c r="L30" s="9">
        <f t="shared" si="9"/>
        <v>66</v>
      </c>
      <c r="M30" s="9">
        <f t="shared" si="9"/>
        <v>0</v>
      </c>
      <c r="N30" s="5">
        <f t="shared" si="2"/>
        <v>5</v>
      </c>
      <c r="O30" s="11">
        <f t="shared" si="8"/>
        <v>66</v>
      </c>
      <c r="P30" s="5">
        <f t="shared" si="3"/>
        <v>12.452830188679245</v>
      </c>
      <c r="Q30" s="9">
        <f t="shared" si="4"/>
        <v>0</v>
      </c>
      <c r="R30" s="9">
        <f t="shared" si="5"/>
        <v>5</v>
      </c>
      <c r="T30" s="8"/>
    </row>
    <row r="31" spans="1:20" ht="12.75">
      <c r="A31" s="14">
        <v>32774</v>
      </c>
      <c r="B31" s="15"/>
      <c r="C31" s="15"/>
      <c r="D31" s="18">
        <v>9</v>
      </c>
      <c r="E31" s="18">
        <v>4</v>
      </c>
      <c r="G31" s="9"/>
      <c r="H31" s="9"/>
      <c r="I31" s="9"/>
      <c r="J31" s="9">
        <f t="shared" si="0"/>
        <v>13</v>
      </c>
      <c r="K31" s="9">
        <f t="shared" si="1"/>
        <v>0</v>
      </c>
      <c r="L31" s="9">
        <f t="shared" si="9"/>
        <v>79</v>
      </c>
      <c r="M31" s="9">
        <f t="shared" si="9"/>
        <v>0</v>
      </c>
      <c r="N31" s="5">
        <f t="shared" si="2"/>
        <v>13</v>
      </c>
      <c r="O31" s="11">
        <f t="shared" si="8"/>
        <v>79</v>
      </c>
      <c r="P31" s="5">
        <f t="shared" si="3"/>
        <v>14.90566037735849</v>
      </c>
      <c r="Q31" s="9">
        <f t="shared" si="4"/>
        <v>0</v>
      </c>
      <c r="R31" s="9">
        <f t="shared" si="5"/>
        <v>13</v>
      </c>
      <c r="T31" s="8"/>
    </row>
    <row r="32" spans="1:18" ht="12.75">
      <c r="A32" s="14">
        <v>32775</v>
      </c>
      <c r="B32" s="15"/>
      <c r="C32" s="15"/>
      <c r="D32" s="18">
        <v>1</v>
      </c>
      <c r="E32" s="18">
        <v>2</v>
      </c>
      <c r="J32" s="9">
        <f t="shared" si="0"/>
        <v>3</v>
      </c>
      <c r="K32" s="9">
        <f t="shared" si="1"/>
        <v>0</v>
      </c>
      <c r="L32" s="9">
        <f t="shared" si="9"/>
        <v>82</v>
      </c>
      <c r="M32" s="9">
        <f t="shared" si="9"/>
        <v>0</v>
      </c>
      <c r="N32" s="5">
        <f t="shared" si="2"/>
        <v>3</v>
      </c>
      <c r="O32" s="11">
        <f t="shared" si="8"/>
        <v>82</v>
      </c>
      <c r="P32" s="5">
        <f t="shared" si="3"/>
        <v>15.471698113207546</v>
      </c>
      <c r="Q32" s="9">
        <f t="shared" si="4"/>
        <v>0</v>
      </c>
      <c r="R32" s="9">
        <f t="shared" si="5"/>
        <v>3</v>
      </c>
    </row>
    <row r="33" spans="1:18" ht="12.75">
      <c r="A33" s="14">
        <v>32776</v>
      </c>
      <c r="B33" s="15"/>
      <c r="C33" s="15"/>
      <c r="D33" s="18">
        <v>5</v>
      </c>
      <c r="E33" s="15"/>
      <c r="J33" s="9">
        <f t="shared" si="0"/>
        <v>5</v>
      </c>
      <c r="K33" s="9">
        <f t="shared" si="1"/>
        <v>0</v>
      </c>
      <c r="L33" s="9">
        <f t="shared" si="9"/>
        <v>87</v>
      </c>
      <c r="M33" s="9">
        <f t="shared" si="9"/>
        <v>0</v>
      </c>
      <c r="N33" s="5">
        <f t="shared" si="2"/>
        <v>5</v>
      </c>
      <c r="O33" s="11">
        <f t="shared" si="8"/>
        <v>87</v>
      </c>
      <c r="P33" s="5">
        <f t="shared" si="3"/>
        <v>16.41509433962264</v>
      </c>
      <c r="Q33" s="9">
        <f t="shared" si="4"/>
        <v>0</v>
      </c>
      <c r="R33" s="9">
        <f t="shared" si="5"/>
        <v>5</v>
      </c>
    </row>
    <row r="34" spans="1:18" ht="12.75">
      <c r="A34" s="14">
        <v>32777</v>
      </c>
      <c r="B34" s="15"/>
      <c r="C34" s="15"/>
      <c r="D34" s="15"/>
      <c r="E34" s="15"/>
      <c r="H34" s="9"/>
      <c r="I34" s="9"/>
      <c r="J34" s="9">
        <f t="shared" si="0"/>
        <v>0</v>
      </c>
      <c r="K34" s="9">
        <f t="shared" si="1"/>
        <v>0</v>
      </c>
      <c r="L34" s="9">
        <f t="shared" si="9"/>
        <v>87</v>
      </c>
      <c r="M34" s="9">
        <f t="shared" si="9"/>
        <v>0</v>
      </c>
      <c r="N34" s="5">
        <f t="shared" si="2"/>
        <v>0</v>
      </c>
      <c r="O34" s="11">
        <f t="shared" si="8"/>
        <v>87</v>
      </c>
      <c r="P34" s="5">
        <f t="shared" si="3"/>
        <v>16.41509433962264</v>
      </c>
      <c r="Q34" s="9">
        <f t="shared" si="4"/>
        <v>0</v>
      </c>
      <c r="R34" s="9">
        <f t="shared" si="5"/>
        <v>0</v>
      </c>
    </row>
    <row r="35" spans="1:18" ht="12.75">
      <c r="A35" s="14">
        <v>32778</v>
      </c>
      <c r="B35" s="15"/>
      <c r="C35" s="15"/>
      <c r="D35" s="15"/>
      <c r="E35" s="18">
        <v>2</v>
      </c>
      <c r="J35" s="9">
        <f t="shared" si="0"/>
        <v>2</v>
      </c>
      <c r="K35" s="9">
        <f t="shared" si="1"/>
        <v>0</v>
      </c>
      <c r="L35" s="9">
        <f t="shared" si="9"/>
        <v>89</v>
      </c>
      <c r="M35" s="9">
        <f t="shared" si="9"/>
        <v>0</v>
      </c>
      <c r="N35" s="5">
        <f t="shared" si="2"/>
        <v>2</v>
      </c>
      <c r="O35" s="11">
        <f t="shared" si="8"/>
        <v>89</v>
      </c>
      <c r="P35" s="5">
        <f t="shared" si="3"/>
        <v>16.79245283018868</v>
      </c>
      <c r="Q35" s="9">
        <f t="shared" si="4"/>
        <v>0</v>
      </c>
      <c r="R35" s="9">
        <f t="shared" si="5"/>
        <v>2</v>
      </c>
    </row>
    <row r="36" spans="1:18" ht="12.75">
      <c r="A36" s="14">
        <v>32779</v>
      </c>
      <c r="B36" s="15"/>
      <c r="C36" s="15"/>
      <c r="D36" s="15"/>
      <c r="E36" s="15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89</v>
      </c>
      <c r="M36" s="9">
        <f t="shared" si="9"/>
        <v>0</v>
      </c>
      <c r="N36" s="5">
        <f aca="true" t="shared" si="12" ref="N36:N67">(+J36+K36)*($J$103/($J$103+$K$103))</f>
        <v>0</v>
      </c>
      <c r="O36" s="11">
        <f t="shared" si="8"/>
        <v>89</v>
      </c>
      <c r="P36" s="5">
        <f aca="true" t="shared" si="13" ref="P36:P67">O36*100/$N$103</f>
        <v>16.79245283018868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2.75">
      <c r="A37" s="14">
        <v>32780</v>
      </c>
      <c r="B37" s="15"/>
      <c r="C37" s="15"/>
      <c r="D37" s="15"/>
      <c r="E37" s="18">
        <v>2</v>
      </c>
      <c r="J37" s="9">
        <f t="shared" si="10"/>
        <v>2</v>
      </c>
      <c r="K37" s="9">
        <f t="shared" si="11"/>
        <v>0</v>
      </c>
      <c r="L37" s="9">
        <f t="shared" si="9"/>
        <v>91</v>
      </c>
      <c r="M37" s="9">
        <f t="shared" si="9"/>
        <v>0</v>
      </c>
      <c r="N37" s="5">
        <f t="shared" si="12"/>
        <v>2</v>
      </c>
      <c r="O37" s="11">
        <f aca="true" t="shared" si="16" ref="O37:O68">O36+N37</f>
        <v>91</v>
      </c>
      <c r="P37" s="5">
        <f t="shared" si="13"/>
        <v>17.169811320754718</v>
      </c>
      <c r="Q37" s="9">
        <f t="shared" si="14"/>
        <v>0</v>
      </c>
      <c r="R37" s="9">
        <f t="shared" si="15"/>
        <v>2</v>
      </c>
    </row>
    <row r="38" spans="1:18" ht="12.75">
      <c r="A38" s="14">
        <v>32781</v>
      </c>
      <c r="B38" s="15"/>
      <c r="C38" s="15"/>
      <c r="D38" s="18">
        <v>13</v>
      </c>
      <c r="E38" s="18">
        <v>9</v>
      </c>
      <c r="H38" s="9"/>
      <c r="I38" s="9"/>
      <c r="J38" s="9">
        <f t="shared" si="10"/>
        <v>22</v>
      </c>
      <c r="K38" s="9">
        <f t="shared" si="11"/>
        <v>0</v>
      </c>
      <c r="L38" s="9">
        <f t="shared" si="9"/>
        <v>113</v>
      </c>
      <c r="M38" s="9">
        <f t="shared" si="9"/>
        <v>0</v>
      </c>
      <c r="N38" s="5">
        <f t="shared" si="12"/>
        <v>22</v>
      </c>
      <c r="O38" s="11">
        <f t="shared" si="16"/>
        <v>113</v>
      </c>
      <c r="P38" s="5">
        <f t="shared" si="13"/>
        <v>21.32075471698113</v>
      </c>
      <c r="Q38" s="9">
        <f t="shared" si="14"/>
        <v>0</v>
      </c>
      <c r="R38" s="9">
        <f t="shared" si="15"/>
        <v>22</v>
      </c>
    </row>
    <row r="39" spans="1:19" ht="12.75">
      <c r="A39" s="14">
        <v>32782</v>
      </c>
      <c r="B39" s="15"/>
      <c r="C39" s="15"/>
      <c r="D39" s="15"/>
      <c r="E39" s="15"/>
      <c r="J39" s="9">
        <f t="shared" si="10"/>
        <v>0</v>
      </c>
      <c r="K39" s="9">
        <f t="shared" si="11"/>
        <v>0</v>
      </c>
      <c r="L39" s="9">
        <f t="shared" si="9"/>
        <v>113</v>
      </c>
      <c r="M39" s="9">
        <f t="shared" si="9"/>
        <v>0</v>
      </c>
      <c r="N39" s="5">
        <f t="shared" si="12"/>
        <v>0</v>
      </c>
      <c r="O39" s="11">
        <f t="shared" si="16"/>
        <v>113</v>
      </c>
      <c r="P39" s="5">
        <f t="shared" si="13"/>
        <v>21.32075471698113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2.75">
      <c r="A40" s="14">
        <v>32783</v>
      </c>
      <c r="B40" s="15"/>
      <c r="C40" s="15"/>
      <c r="D40" s="15"/>
      <c r="E40" s="18">
        <v>1</v>
      </c>
      <c r="J40" s="9">
        <f t="shared" si="10"/>
        <v>1</v>
      </c>
      <c r="K40" s="9">
        <f t="shared" si="11"/>
        <v>0</v>
      </c>
      <c r="L40" s="9">
        <f t="shared" si="9"/>
        <v>114</v>
      </c>
      <c r="M40" s="9">
        <f t="shared" si="9"/>
        <v>0</v>
      </c>
      <c r="N40" s="5">
        <f t="shared" si="12"/>
        <v>1</v>
      </c>
      <c r="O40" s="11">
        <f t="shared" si="16"/>
        <v>114</v>
      </c>
      <c r="P40" s="5">
        <f t="shared" si="13"/>
        <v>21.50943396226415</v>
      </c>
      <c r="Q40" s="9">
        <f t="shared" si="14"/>
        <v>0</v>
      </c>
      <c r="R40" s="9">
        <f t="shared" si="15"/>
        <v>1</v>
      </c>
    </row>
    <row r="41" spans="1:18" ht="12.75">
      <c r="A41" s="14">
        <v>32784</v>
      </c>
      <c r="B41" s="15"/>
      <c r="C41" s="15"/>
      <c r="D41" s="18">
        <v>6</v>
      </c>
      <c r="E41" s="18">
        <v>4</v>
      </c>
      <c r="J41" s="9">
        <f t="shared" si="10"/>
        <v>10</v>
      </c>
      <c r="K41" s="9">
        <f t="shared" si="11"/>
        <v>0</v>
      </c>
      <c r="L41" s="9">
        <f t="shared" si="9"/>
        <v>124</v>
      </c>
      <c r="M41" s="9">
        <f t="shared" si="9"/>
        <v>0</v>
      </c>
      <c r="N41" s="5">
        <f t="shared" si="12"/>
        <v>10</v>
      </c>
      <c r="O41" s="11">
        <f t="shared" si="16"/>
        <v>124</v>
      </c>
      <c r="P41" s="5">
        <f t="shared" si="13"/>
        <v>23.39622641509434</v>
      </c>
      <c r="Q41" s="9">
        <f t="shared" si="14"/>
        <v>0</v>
      </c>
      <c r="R41" s="9">
        <f t="shared" si="15"/>
        <v>10</v>
      </c>
    </row>
    <row r="42" spans="1:18" ht="12.75">
      <c r="A42" s="14">
        <v>32785</v>
      </c>
      <c r="B42" s="15"/>
      <c r="C42" s="15"/>
      <c r="D42" s="18">
        <v>17</v>
      </c>
      <c r="E42" s="18">
        <v>8</v>
      </c>
      <c r="I42" s="9"/>
      <c r="J42" s="9">
        <f t="shared" si="10"/>
        <v>25</v>
      </c>
      <c r="K42" s="9">
        <f t="shared" si="11"/>
        <v>0</v>
      </c>
      <c r="L42" s="9">
        <f t="shared" si="9"/>
        <v>149</v>
      </c>
      <c r="M42" s="9">
        <f t="shared" si="9"/>
        <v>0</v>
      </c>
      <c r="N42" s="5">
        <f t="shared" si="12"/>
        <v>25</v>
      </c>
      <c r="O42" s="11">
        <f t="shared" si="16"/>
        <v>149</v>
      </c>
      <c r="P42" s="5">
        <f t="shared" si="13"/>
        <v>28.11320754716981</v>
      </c>
      <c r="Q42" s="9">
        <f t="shared" si="14"/>
        <v>0</v>
      </c>
      <c r="R42" s="9">
        <f t="shared" si="15"/>
        <v>25</v>
      </c>
    </row>
    <row r="43" spans="1:18" ht="12.75">
      <c r="A43" s="14">
        <v>32786</v>
      </c>
      <c r="B43" s="15"/>
      <c r="C43" s="15"/>
      <c r="D43" s="18">
        <v>11</v>
      </c>
      <c r="E43" s="18">
        <v>9</v>
      </c>
      <c r="J43" s="9">
        <f t="shared" si="10"/>
        <v>20</v>
      </c>
      <c r="K43" s="9">
        <f t="shared" si="11"/>
        <v>0</v>
      </c>
      <c r="L43" s="9">
        <f t="shared" si="9"/>
        <v>169</v>
      </c>
      <c r="M43" s="9">
        <f t="shared" si="9"/>
        <v>0</v>
      </c>
      <c r="N43" s="5">
        <f t="shared" si="12"/>
        <v>20</v>
      </c>
      <c r="O43" s="11">
        <f t="shared" si="16"/>
        <v>169</v>
      </c>
      <c r="P43" s="5">
        <f t="shared" si="13"/>
        <v>31.88679245283019</v>
      </c>
      <c r="Q43" s="9">
        <f t="shared" si="14"/>
        <v>0</v>
      </c>
      <c r="R43" s="9">
        <f t="shared" si="15"/>
        <v>20</v>
      </c>
    </row>
    <row r="44" spans="1:18" ht="12.75">
      <c r="A44" s="14">
        <v>32787</v>
      </c>
      <c r="B44" s="15"/>
      <c r="C44" s="15"/>
      <c r="D44" s="18">
        <v>3</v>
      </c>
      <c r="E44" s="18">
        <v>2</v>
      </c>
      <c r="J44" s="9">
        <f t="shared" si="10"/>
        <v>5</v>
      </c>
      <c r="K44" s="9">
        <f t="shared" si="11"/>
        <v>0</v>
      </c>
      <c r="L44" s="9">
        <f t="shared" si="9"/>
        <v>174</v>
      </c>
      <c r="M44" s="9">
        <f t="shared" si="9"/>
        <v>0</v>
      </c>
      <c r="N44" s="5">
        <f t="shared" si="12"/>
        <v>5</v>
      </c>
      <c r="O44" s="11">
        <f t="shared" si="16"/>
        <v>174</v>
      </c>
      <c r="P44" s="5">
        <f t="shared" si="13"/>
        <v>32.83018867924528</v>
      </c>
      <c r="Q44" s="9">
        <f t="shared" si="14"/>
        <v>0</v>
      </c>
      <c r="R44" s="9">
        <f t="shared" si="15"/>
        <v>5</v>
      </c>
    </row>
    <row r="45" spans="1:18" ht="12.75">
      <c r="A45" s="14">
        <v>32788</v>
      </c>
      <c r="B45" s="15"/>
      <c r="C45" s="18">
        <v>1</v>
      </c>
      <c r="D45" s="18">
        <v>1</v>
      </c>
      <c r="E45" s="18">
        <v>1</v>
      </c>
      <c r="H45" s="9"/>
      <c r="I45" s="9"/>
      <c r="J45" s="9">
        <f t="shared" si="10"/>
        <v>1</v>
      </c>
      <c r="K45" s="9">
        <f t="shared" si="11"/>
        <v>0</v>
      </c>
      <c r="L45" s="9">
        <f aca="true" t="shared" si="17" ref="L45:M64">L44+J45</f>
        <v>175</v>
      </c>
      <c r="M45" s="9">
        <f t="shared" si="17"/>
        <v>0</v>
      </c>
      <c r="N45" s="5">
        <f t="shared" si="12"/>
        <v>1</v>
      </c>
      <c r="O45" s="11">
        <f t="shared" si="16"/>
        <v>175</v>
      </c>
      <c r="P45" s="5">
        <f t="shared" si="13"/>
        <v>33.0188679245283</v>
      </c>
      <c r="Q45" s="9">
        <f t="shared" si="14"/>
        <v>1</v>
      </c>
      <c r="R45" s="9">
        <f t="shared" si="15"/>
        <v>2</v>
      </c>
    </row>
    <row r="46" spans="1:18" ht="12.75">
      <c r="A46" s="14">
        <v>32789</v>
      </c>
      <c r="B46" s="15"/>
      <c r="C46" s="15"/>
      <c r="D46" s="18">
        <v>1</v>
      </c>
      <c r="E46" s="18">
        <v>3</v>
      </c>
      <c r="J46" s="9">
        <f t="shared" si="10"/>
        <v>4</v>
      </c>
      <c r="K46" s="9">
        <f t="shared" si="11"/>
        <v>0</v>
      </c>
      <c r="L46" s="9">
        <f t="shared" si="17"/>
        <v>179</v>
      </c>
      <c r="M46" s="9">
        <f t="shared" si="17"/>
        <v>0</v>
      </c>
      <c r="N46" s="5">
        <f t="shared" si="12"/>
        <v>4</v>
      </c>
      <c r="O46" s="11">
        <f t="shared" si="16"/>
        <v>179</v>
      </c>
      <c r="P46" s="5">
        <f t="shared" si="13"/>
        <v>33.77358490566038</v>
      </c>
      <c r="Q46" s="9">
        <f t="shared" si="14"/>
        <v>0</v>
      </c>
      <c r="R46" s="9">
        <f t="shared" si="15"/>
        <v>4</v>
      </c>
    </row>
    <row r="47" spans="1:18" ht="12.75">
      <c r="A47" s="14">
        <v>32790</v>
      </c>
      <c r="B47" s="15"/>
      <c r="C47" s="15"/>
      <c r="D47" s="15"/>
      <c r="E47" s="15"/>
      <c r="J47" s="9">
        <f t="shared" si="10"/>
        <v>0</v>
      </c>
      <c r="K47" s="9">
        <f t="shared" si="11"/>
        <v>0</v>
      </c>
      <c r="L47" s="9">
        <f t="shared" si="17"/>
        <v>179</v>
      </c>
      <c r="M47" s="9">
        <f t="shared" si="17"/>
        <v>0</v>
      </c>
      <c r="N47" s="5">
        <f t="shared" si="12"/>
        <v>0</v>
      </c>
      <c r="O47" s="11">
        <f t="shared" si="16"/>
        <v>179</v>
      </c>
      <c r="P47" s="5">
        <f t="shared" si="13"/>
        <v>33.77358490566038</v>
      </c>
      <c r="Q47" s="9">
        <f t="shared" si="14"/>
        <v>0</v>
      </c>
      <c r="R47" s="9">
        <f t="shared" si="15"/>
        <v>0</v>
      </c>
    </row>
    <row r="48" spans="1:18" ht="12.75">
      <c r="A48" s="14">
        <v>32791</v>
      </c>
      <c r="B48" s="15"/>
      <c r="C48" s="18">
        <v>1</v>
      </c>
      <c r="D48" s="18">
        <v>3</v>
      </c>
      <c r="E48" s="18">
        <v>3</v>
      </c>
      <c r="J48" s="9">
        <f t="shared" si="10"/>
        <v>5</v>
      </c>
      <c r="K48" s="9">
        <f t="shared" si="11"/>
        <v>0</v>
      </c>
      <c r="L48" s="9">
        <f t="shared" si="17"/>
        <v>184</v>
      </c>
      <c r="M48" s="9">
        <f t="shared" si="17"/>
        <v>0</v>
      </c>
      <c r="N48" s="5">
        <f t="shared" si="12"/>
        <v>5</v>
      </c>
      <c r="O48" s="11">
        <f t="shared" si="16"/>
        <v>184</v>
      </c>
      <c r="P48" s="5">
        <f t="shared" si="13"/>
        <v>34.716981132075475</v>
      </c>
      <c r="Q48" s="9">
        <f t="shared" si="14"/>
        <v>1</v>
      </c>
      <c r="R48" s="9">
        <f t="shared" si="15"/>
        <v>6</v>
      </c>
    </row>
    <row r="49" spans="1:18" ht="12.75">
      <c r="A49" s="14">
        <v>32792</v>
      </c>
      <c r="B49" s="15"/>
      <c r="C49" s="15"/>
      <c r="D49" s="18">
        <v>1</v>
      </c>
      <c r="E49" s="18">
        <v>6</v>
      </c>
      <c r="H49" s="9"/>
      <c r="I49" s="9"/>
      <c r="J49" s="9">
        <f t="shared" si="10"/>
        <v>7</v>
      </c>
      <c r="K49" s="9">
        <f t="shared" si="11"/>
        <v>0</v>
      </c>
      <c r="L49" s="9">
        <f t="shared" si="17"/>
        <v>191</v>
      </c>
      <c r="M49" s="9">
        <f t="shared" si="17"/>
        <v>0</v>
      </c>
      <c r="N49" s="5">
        <f t="shared" si="12"/>
        <v>7</v>
      </c>
      <c r="O49" s="11">
        <f t="shared" si="16"/>
        <v>191</v>
      </c>
      <c r="P49" s="5">
        <f t="shared" si="13"/>
        <v>36.0377358490566</v>
      </c>
      <c r="Q49" s="9">
        <f t="shared" si="14"/>
        <v>0</v>
      </c>
      <c r="R49" s="9">
        <f t="shared" si="15"/>
        <v>7</v>
      </c>
    </row>
    <row r="50" spans="1:18" ht="12.75">
      <c r="A50" s="14">
        <v>32793</v>
      </c>
      <c r="B50" s="15"/>
      <c r="C50" s="15"/>
      <c r="D50" s="18">
        <v>3</v>
      </c>
      <c r="E50" s="18">
        <v>4</v>
      </c>
      <c r="J50" s="9">
        <f t="shared" si="10"/>
        <v>7</v>
      </c>
      <c r="K50" s="9">
        <f t="shared" si="11"/>
        <v>0</v>
      </c>
      <c r="L50" s="9">
        <f t="shared" si="17"/>
        <v>198</v>
      </c>
      <c r="M50" s="9">
        <f t="shared" si="17"/>
        <v>0</v>
      </c>
      <c r="N50" s="5">
        <f t="shared" si="12"/>
        <v>7</v>
      </c>
      <c r="O50" s="11">
        <f t="shared" si="16"/>
        <v>198</v>
      </c>
      <c r="P50" s="5">
        <f t="shared" si="13"/>
        <v>37.35849056603774</v>
      </c>
      <c r="Q50" s="9">
        <f t="shared" si="14"/>
        <v>0</v>
      </c>
      <c r="R50" s="9">
        <f t="shared" si="15"/>
        <v>7</v>
      </c>
    </row>
    <row r="51" spans="1:18" ht="12.75">
      <c r="A51" s="14">
        <v>32794</v>
      </c>
      <c r="B51" s="15"/>
      <c r="C51" s="15"/>
      <c r="D51" s="18">
        <v>1</v>
      </c>
      <c r="E51" s="15"/>
      <c r="J51" s="9">
        <f t="shared" si="10"/>
        <v>1</v>
      </c>
      <c r="K51" s="9">
        <f t="shared" si="11"/>
        <v>0</v>
      </c>
      <c r="L51" s="9">
        <f t="shared" si="17"/>
        <v>199</v>
      </c>
      <c r="M51" s="9">
        <f t="shared" si="17"/>
        <v>0</v>
      </c>
      <c r="N51" s="5">
        <f t="shared" si="12"/>
        <v>1</v>
      </c>
      <c r="O51" s="11">
        <f t="shared" si="16"/>
        <v>199</v>
      </c>
      <c r="P51" s="5">
        <f t="shared" si="13"/>
        <v>37.54716981132076</v>
      </c>
      <c r="Q51" s="9">
        <f t="shared" si="14"/>
        <v>0</v>
      </c>
      <c r="R51" s="9">
        <f t="shared" si="15"/>
        <v>1</v>
      </c>
    </row>
    <row r="52" spans="1:18" ht="12.75">
      <c r="A52" s="14">
        <v>32795</v>
      </c>
      <c r="B52" s="15"/>
      <c r="C52" s="15"/>
      <c r="D52" s="18">
        <v>6</v>
      </c>
      <c r="E52" s="18">
        <v>5</v>
      </c>
      <c r="F52" s="9"/>
      <c r="H52" s="9"/>
      <c r="I52" s="9"/>
      <c r="J52" s="9">
        <f t="shared" si="10"/>
        <v>11</v>
      </c>
      <c r="K52" s="9">
        <f t="shared" si="11"/>
        <v>0</v>
      </c>
      <c r="L52" s="9">
        <f t="shared" si="17"/>
        <v>210</v>
      </c>
      <c r="M52" s="9">
        <f t="shared" si="17"/>
        <v>0</v>
      </c>
      <c r="N52" s="5">
        <f t="shared" si="12"/>
        <v>11</v>
      </c>
      <c r="O52" s="11">
        <f t="shared" si="16"/>
        <v>210</v>
      </c>
      <c r="P52" s="5">
        <f t="shared" si="13"/>
        <v>39.62264150943396</v>
      </c>
      <c r="Q52" s="9">
        <f t="shared" si="14"/>
        <v>0</v>
      </c>
      <c r="R52" s="9">
        <f t="shared" si="15"/>
        <v>11</v>
      </c>
    </row>
    <row r="53" spans="1:19" ht="12.75">
      <c r="A53" s="14">
        <v>32796</v>
      </c>
      <c r="B53" s="15"/>
      <c r="C53" s="15"/>
      <c r="D53" s="18">
        <v>5</v>
      </c>
      <c r="E53" s="18">
        <v>8</v>
      </c>
      <c r="J53" s="9">
        <f t="shared" si="10"/>
        <v>13</v>
      </c>
      <c r="K53" s="9">
        <f t="shared" si="11"/>
        <v>0</v>
      </c>
      <c r="L53" s="9">
        <f t="shared" si="17"/>
        <v>223</v>
      </c>
      <c r="M53" s="9">
        <f t="shared" si="17"/>
        <v>0</v>
      </c>
      <c r="N53" s="5">
        <f t="shared" si="12"/>
        <v>13</v>
      </c>
      <c r="O53" s="11">
        <f t="shared" si="16"/>
        <v>223</v>
      </c>
      <c r="P53" s="5">
        <f t="shared" si="13"/>
        <v>42.075471698113205</v>
      </c>
      <c r="Q53" s="9">
        <f t="shared" si="14"/>
        <v>0</v>
      </c>
      <c r="R53" s="9">
        <f t="shared" si="15"/>
        <v>13</v>
      </c>
      <c r="S53" s="8" t="s">
        <v>62</v>
      </c>
    </row>
    <row r="54" spans="1:18" ht="12.75">
      <c r="A54" s="14">
        <v>32797</v>
      </c>
      <c r="B54" s="15"/>
      <c r="C54" s="15"/>
      <c r="D54" s="18">
        <v>13</v>
      </c>
      <c r="E54" s="18">
        <v>5</v>
      </c>
      <c r="H54" s="9"/>
      <c r="I54" s="9"/>
      <c r="J54" s="9">
        <f t="shared" si="10"/>
        <v>18</v>
      </c>
      <c r="K54" s="9">
        <f t="shared" si="11"/>
        <v>0</v>
      </c>
      <c r="L54" s="9">
        <f t="shared" si="17"/>
        <v>241</v>
      </c>
      <c r="M54" s="9">
        <f t="shared" si="17"/>
        <v>0</v>
      </c>
      <c r="N54" s="5">
        <f t="shared" si="12"/>
        <v>18</v>
      </c>
      <c r="O54" s="11">
        <f t="shared" si="16"/>
        <v>241</v>
      </c>
      <c r="P54" s="5">
        <f t="shared" si="13"/>
        <v>45.471698113207545</v>
      </c>
      <c r="Q54" s="9">
        <f t="shared" si="14"/>
        <v>0</v>
      </c>
      <c r="R54" s="9">
        <f t="shared" si="15"/>
        <v>18</v>
      </c>
    </row>
    <row r="55" spans="1:18" ht="12.75">
      <c r="A55" s="14">
        <v>32798</v>
      </c>
      <c r="B55" s="15"/>
      <c r="C55" s="15"/>
      <c r="D55" s="18">
        <v>3</v>
      </c>
      <c r="E55" s="15"/>
      <c r="J55" s="9">
        <f t="shared" si="10"/>
        <v>3</v>
      </c>
      <c r="K55" s="9">
        <f t="shared" si="11"/>
        <v>0</v>
      </c>
      <c r="L55" s="9">
        <f t="shared" si="17"/>
        <v>244</v>
      </c>
      <c r="M55" s="9">
        <f t="shared" si="17"/>
        <v>0</v>
      </c>
      <c r="N55" s="5">
        <f t="shared" si="12"/>
        <v>3</v>
      </c>
      <c r="O55" s="11">
        <f t="shared" si="16"/>
        <v>244</v>
      </c>
      <c r="P55" s="5">
        <f t="shared" si="13"/>
        <v>46.0377358490566</v>
      </c>
      <c r="Q55" s="9">
        <f t="shared" si="14"/>
        <v>0</v>
      </c>
      <c r="R55" s="9">
        <f t="shared" si="15"/>
        <v>3</v>
      </c>
    </row>
    <row r="56" spans="1:18" ht="12.75">
      <c r="A56" s="14">
        <v>32799</v>
      </c>
      <c r="B56" s="15"/>
      <c r="C56" s="15"/>
      <c r="D56" s="18">
        <v>7</v>
      </c>
      <c r="E56" s="18">
        <v>4</v>
      </c>
      <c r="J56" s="9">
        <f t="shared" si="10"/>
        <v>11</v>
      </c>
      <c r="K56" s="9">
        <f t="shared" si="11"/>
        <v>0</v>
      </c>
      <c r="L56" s="9">
        <f t="shared" si="17"/>
        <v>255</v>
      </c>
      <c r="M56" s="9">
        <f t="shared" si="17"/>
        <v>0</v>
      </c>
      <c r="N56" s="5">
        <f t="shared" si="12"/>
        <v>11</v>
      </c>
      <c r="O56" s="11">
        <f t="shared" si="16"/>
        <v>255</v>
      </c>
      <c r="P56" s="5">
        <f t="shared" si="13"/>
        <v>48.113207547169814</v>
      </c>
      <c r="Q56" s="9">
        <f t="shared" si="14"/>
        <v>0</v>
      </c>
      <c r="R56" s="9">
        <f t="shared" si="15"/>
        <v>11</v>
      </c>
    </row>
    <row r="57" spans="1:18" ht="12.75">
      <c r="A57" s="14">
        <v>32800</v>
      </c>
      <c r="B57" s="15"/>
      <c r="C57" s="15"/>
      <c r="D57" s="18">
        <v>9</v>
      </c>
      <c r="E57" s="18">
        <v>2</v>
      </c>
      <c r="J57" s="9">
        <f t="shared" si="10"/>
        <v>11</v>
      </c>
      <c r="K57" s="9">
        <f t="shared" si="11"/>
        <v>0</v>
      </c>
      <c r="L57" s="9">
        <f t="shared" si="17"/>
        <v>266</v>
      </c>
      <c r="M57" s="9">
        <f t="shared" si="17"/>
        <v>0</v>
      </c>
      <c r="N57" s="5">
        <f t="shared" si="12"/>
        <v>11</v>
      </c>
      <c r="O57" s="11">
        <f t="shared" si="16"/>
        <v>266</v>
      </c>
      <c r="P57" s="5">
        <f t="shared" si="13"/>
        <v>50.18867924528302</v>
      </c>
      <c r="Q57" s="9">
        <f t="shared" si="14"/>
        <v>0</v>
      </c>
      <c r="R57" s="9">
        <f t="shared" si="15"/>
        <v>11</v>
      </c>
    </row>
    <row r="58" spans="1:18" ht="12.75">
      <c r="A58" s="14">
        <v>32801</v>
      </c>
      <c r="B58" s="15"/>
      <c r="C58" s="15"/>
      <c r="D58" s="18">
        <v>5</v>
      </c>
      <c r="E58" s="18">
        <v>15</v>
      </c>
      <c r="H58" s="9"/>
      <c r="I58" s="9"/>
      <c r="J58" s="9">
        <f t="shared" si="10"/>
        <v>20</v>
      </c>
      <c r="K58" s="9">
        <f t="shared" si="11"/>
        <v>0</v>
      </c>
      <c r="L58" s="9">
        <f t="shared" si="17"/>
        <v>286</v>
      </c>
      <c r="M58" s="9">
        <f t="shared" si="17"/>
        <v>0</v>
      </c>
      <c r="N58" s="5">
        <f t="shared" si="12"/>
        <v>20</v>
      </c>
      <c r="O58" s="11">
        <f t="shared" si="16"/>
        <v>286</v>
      </c>
      <c r="P58" s="5">
        <f t="shared" si="13"/>
        <v>53.9622641509434</v>
      </c>
      <c r="Q58" s="9">
        <f t="shared" si="14"/>
        <v>0</v>
      </c>
      <c r="R58" s="9">
        <f t="shared" si="15"/>
        <v>20</v>
      </c>
    </row>
    <row r="59" spans="1:18" ht="12.75">
      <c r="A59" s="14">
        <v>32802</v>
      </c>
      <c r="B59" s="15"/>
      <c r="C59" s="15"/>
      <c r="D59" s="18">
        <v>9</v>
      </c>
      <c r="E59" s="18">
        <v>7</v>
      </c>
      <c r="J59" s="9">
        <f t="shared" si="10"/>
        <v>16</v>
      </c>
      <c r="K59" s="9">
        <f t="shared" si="11"/>
        <v>0</v>
      </c>
      <c r="L59" s="9">
        <f t="shared" si="17"/>
        <v>302</v>
      </c>
      <c r="M59" s="9">
        <f t="shared" si="17"/>
        <v>0</v>
      </c>
      <c r="N59" s="5">
        <f t="shared" si="12"/>
        <v>16</v>
      </c>
      <c r="O59" s="11">
        <f t="shared" si="16"/>
        <v>302</v>
      </c>
      <c r="P59" s="5">
        <f t="shared" si="13"/>
        <v>56.9811320754717</v>
      </c>
      <c r="Q59" s="9">
        <f t="shared" si="14"/>
        <v>0</v>
      </c>
      <c r="R59" s="9">
        <f t="shared" si="15"/>
        <v>16</v>
      </c>
    </row>
    <row r="60" spans="1:18" ht="12.75">
      <c r="A60" s="14">
        <v>32803</v>
      </c>
      <c r="B60" s="15"/>
      <c r="C60" s="15"/>
      <c r="D60" s="18">
        <v>17</v>
      </c>
      <c r="E60" s="18">
        <v>13</v>
      </c>
      <c r="J60" s="9">
        <f t="shared" si="10"/>
        <v>30</v>
      </c>
      <c r="K60" s="9">
        <f t="shared" si="11"/>
        <v>0</v>
      </c>
      <c r="L60" s="9">
        <f t="shared" si="17"/>
        <v>332</v>
      </c>
      <c r="M60" s="9">
        <f t="shared" si="17"/>
        <v>0</v>
      </c>
      <c r="N60" s="5">
        <f t="shared" si="12"/>
        <v>30</v>
      </c>
      <c r="O60" s="11">
        <f t="shared" si="16"/>
        <v>332</v>
      </c>
      <c r="P60" s="5">
        <f t="shared" si="13"/>
        <v>62.64150943396226</v>
      </c>
      <c r="Q60" s="9">
        <f t="shared" si="14"/>
        <v>0</v>
      </c>
      <c r="R60" s="9">
        <f t="shared" si="15"/>
        <v>30</v>
      </c>
    </row>
    <row r="61" spans="1:18" ht="12.75">
      <c r="A61" s="14">
        <v>32804</v>
      </c>
      <c r="B61" s="15"/>
      <c r="C61" s="15"/>
      <c r="D61" s="18">
        <v>9</v>
      </c>
      <c r="E61" s="18">
        <v>5</v>
      </c>
      <c r="J61" s="9">
        <f t="shared" si="10"/>
        <v>14</v>
      </c>
      <c r="K61" s="9">
        <f t="shared" si="11"/>
        <v>0</v>
      </c>
      <c r="L61" s="9">
        <f t="shared" si="17"/>
        <v>346</v>
      </c>
      <c r="M61" s="9">
        <f t="shared" si="17"/>
        <v>0</v>
      </c>
      <c r="N61" s="5">
        <f t="shared" si="12"/>
        <v>14</v>
      </c>
      <c r="O61" s="11">
        <f t="shared" si="16"/>
        <v>346</v>
      </c>
      <c r="P61" s="5">
        <f t="shared" si="13"/>
        <v>65.28301886792453</v>
      </c>
      <c r="Q61" s="9">
        <f t="shared" si="14"/>
        <v>0</v>
      </c>
      <c r="R61" s="9">
        <f t="shared" si="15"/>
        <v>14</v>
      </c>
    </row>
    <row r="62" spans="1:18" ht="12.75">
      <c r="A62" s="14">
        <v>32805</v>
      </c>
      <c r="B62" s="15"/>
      <c r="C62" s="15"/>
      <c r="D62" s="18">
        <v>9</v>
      </c>
      <c r="E62" s="18">
        <v>5</v>
      </c>
      <c r="J62" s="9">
        <f t="shared" si="10"/>
        <v>14</v>
      </c>
      <c r="K62" s="9">
        <f t="shared" si="11"/>
        <v>0</v>
      </c>
      <c r="L62" s="9">
        <f t="shared" si="17"/>
        <v>360</v>
      </c>
      <c r="M62" s="9">
        <f t="shared" si="17"/>
        <v>0</v>
      </c>
      <c r="N62" s="5">
        <f t="shared" si="12"/>
        <v>14</v>
      </c>
      <c r="O62" s="11">
        <f t="shared" si="16"/>
        <v>360</v>
      </c>
      <c r="P62" s="5">
        <f t="shared" si="13"/>
        <v>67.9245283018868</v>
      </c>
      <c r="Q62" s="9">
        <f t="shared" si="14"/>
        <v>0</v>
      </c>
      <c r="R62" s="9">
        <f t="shared" si="15"/>
        <v>14</v>
      </c>
    </row>
    <row r="63" spans="1:18" ht="12.75">
      <c r="A63" s="14">
        <v>32806</v>
      </c>
      <c r="B63" s="15"/>
      <c r="C63" s="15"/>
      <c r="D63" s="18">
        <v>5</v>
      </c>
      <c r="E63" s="18">
        <v>8</v>
      </c>
      <c r="G63" s="9"/>
      <c r="H63" s="9"/>
      <c r="I63" s="9"/>
      <c r="J63" s="9">
        <f t="shared" si="10"/>
        <v>13</v>
      </c>
      <c r="K63" s="9">
        <f t="shared" si="11"/>
        <v>0</v>
      </c>
      <c r="L63" s="9">
        <f t="shared" si="17"/>
        <v>373</v>
      </c>
      <c r="M63" s="9">
        <f t="shared" si="17"/>
        <v>0</v>
      </c>
      <c r="N63" s="5">
        <f t="shared" si="12"/>
        <v>13</v>
      </c>
      <c r="O63" s="11">
        <f t="shared" si="16"/>
        <v>373</v>
      </c>
      <c r="P63" s="5">
        <f t="shared" si="13"/>
        <v>70.37735849056604</v>
      </c>
      <c r="Q63" s="9">
        <f t="shared" si="14"/>
        <v>0</v>
      </c>
      <c r="R63" s="9">
        <f t="shared" si="15"/>
        <v>13</v>
      </c>
    </row>
    <row r="64" spans="1:18" ht="12.75">
      <c r="A64" s="14">
        <v>32807</v>
      </c>
      <c r="B64" s="15"/>
      <c r="C64" s="15"/>
      <c r="D64" s="18">
        <v>2</v>
      </c>
      <c r="E64" s="18">
        <v>5</v>
      </c>
      <c r="J64" s="9">
        <f t="shared" si="10"/>
        <v>7</v>
      </c>
      <c r="K64" s="9">
        <f t="shared" si="11"/>
        <v>0</v>
      </c>
      <c r="L64" s="9">
        <f t="shared" si="17"/>
        <v>380</v>
      </c>
      <c r="M64" s="9">
        <f t="shared" si="17"/>
        <v>0</v>
      </c>
      <c r="N64" s="5">
        <f t="shared" si="12"/>
        <v>7</v>
      </c>
      <c r="O64" s="11">
        <f t="shared" si="16"/>
        <v>380</v>
      </c>
      <c r="P64" s="5">
        <f t="shared" si="13"/>
        <v>71.69811320754717</v>
      </c>
      <c r="Q64" s="9">
        <f t="shared" si="14"/>
        <v>0</v>
      </c>
      <c r="R64" s="9">
        <f t="shared" si="15"/>
        <v>7</v>
      </c>
    </row>
    <row r="65" spans="1:18" ht="12.75">
      <c r="A65" s="14">
        <v>32808</v>
      </c>
      <c r="B65" s="15"/>
      <c r="C65" s="15"/>
      <c r="D65" s="18">
        <v>14</v>
      </c>
      <c r="E65" s="18">
        <v>12</v>
      </c>
      <c r="J65" s="9">
        <f t="shared" si="10"/>
        <v>26</v>
      </c>
      <c r="K65" s="9">
        <f t="shared" si="11"/>
        <v>0</v>
      </c>
      <c r="L65" s="9">
        <f aca="true" t="shared" si="18" ref="L65:M84">L64+J65</f>
        <v>406</v>
      </c>
      <c r="M65" s="9">
        <f t="shared" si="18"/>
        <v>0</v>
      </c>
      <c r="N65" s="5">
        <f t="shared" si="12"/>
        <v>26</v>
      </c>
      <c r="O65" s="11">
        <f t="shared" si="16"/>
        <v>406</v>
      </c>
      <c r="P65" s="5">
        <f t="shared" si="13"/>
        <v>76.60377358490567</v>
      </c>
      <c r="Q65" s="9">
        <f t="shared" si="14"/>
        <v>0</v>
      </c>
      <c r="R65" s="9">
        <f t="shared" si="15"/>
        <v>26</v>
      </c>
    </row>
    <row r="66" spans="1:18" ht="12.75">
      <c r="A66" s="14">
        <v>32809</v>
      </c>
      <c r="B66" s="15"/>
      <c r="C66" s="15"/>
      <c r="D66" s="18">
        <v>15</v>
      </c>
      <c r="E66" s="18">
        <v>11</v>
      </c>
      <c r="G66" s="9"/>
      <c r="H66" s="9"/>
      <c r="I66" s="9"/>
      <c r="J66" s="9">
        <f t="shared" si="10"/>
        <v>26</v>
      </c>
      <c r="K66" s="9">
        <f t="shared" si="11"/>
        <v>0</v>
      </c>
      <c r="L66" s="9">
        <f t="shared" si="18"/>
        <v>432</v>
      </c>
      <c r="M66" s="9">
        <f t="shared" si="18"/>
        <v>0</v>
      </c>
      <c r="N66" s="5">
        <f t="shared" si="12"/>
        <v>26</v>
      </c>
      <c r="O66" s="11">
        <f t="shared" si="16"/>
        <v>432</v>
      </c>
      <c r="P66" s="5">
        <f t="shared" si="13"/>
        <v>81.50943396226415</v>
      </c>
      <c r="Q66" s="9">
        <f t="shared" si="14"/>
        <v>0</v>
      </c>
      <c r="R66" s="9">
        <f t="shared" si="15"/>
        <v>26</v>
      </c>
    </row>
    <row r="67" spans="1:19" ht="12.75">
      <c r="A67" s="14">
        <v>32810</v>
      </c>
      <c r="B67" s="15"/>
      <c r="C67" s="15"/>
      <c r="D67" s="18">
        <v>14</v>
      </c>
      <c r="E67" s="18">
        <v>9</v>
      </c>
      <c r="J67" s="9">
        <f t="shared" si="10"/>
        <v>23</v>
      </c>
      <c r="K67" s="9">
        <f t="shared" si="11"/>
        <v>0</v>
      </c>
      <c r="L67" s="9">
        <f t="shared" si="18"/>
        <v>455</v>
      </c>
      <c r="M67" s="9">
        <f t="shared" si="18"/>
        <v>0</v>
      </c>
      <c r="N67" s="5">
        <f t="shared" si="12"/>
        <v>23</v>
      </c>
      <c r="O67" s="11">
        <f t="shared" si="16"/>
        <v>455</v>
      </c>
      <c r="P67" s="5">
        <f t="shared" si="13"/>
        <v>85.84905660377359</v>
      </c>
      <c r="Q67" s="9">
        <f t="shared" si="14"/>
        <v>0</v>
      </c>
      <c r="R67" s="9">
        <f t="shared" si="15"/>
        <v>23</v>
      </c>
      <c r="S67" s="8" t="s">
        <v>63</v>
      </c>
    </row>
    <row r="68" spans="1:18" ht="12.75">
      <c r="A68" s="14">
        <v>32811</v>
      </c>
      <c r="B68" s="15"/>
      <c r="C68" s="15"/>
      <c r="D68" s="18">
        <v>4</v>
      </c>
      <c r="E68" s="18">
        <v>6</v>
      </c>
      <c r="J68" s="9">
        <f aca="true" t="shared" si="19" ref="J68:J101">-B68-C68+D68+E68</f>
        <v>10</v>
      </c>
      <c r="K68" s="9">
        <f aca="true" t="shared" si="20" ref="K68:K101">-F68-G68+H68+I68</f>
        <v>0</v>
      </c>
      <c r="L68" s="9">
        <f t="shared" si="18"/>
        <v>465</v>
      </c>
      <c r="M68" s="9">
        <f t="shared" si="18"/>
        <v>0</v>
      </c>
      <c r="N68" s="5">
        <f aca="true" t="shared" si="21" ref="N68:N101">(+J68+K68)*($J$103/($J$103+$K$103))</f>
        <v>10</v>
      </c>
      <c r="O68" s="11">
        <f t="shared" si="16"/>
        <v>465</v>
      </c>
      <c r="P68" s="5">
        <f aca="true" t="shared" si="22" ref="P68:P101">O68*100/$N$103</f>
        <v>87.73584905660377</v>
      </c>
      <c r="Q68" s="9">
        <f aca="true" t="shared" si="23" ref="Q68:Q101">+B68+C68+F68+G68</f>
        <v>0</v>
      </c>
      <c r="R68" s="9">
        <f aca="true" t="shared" si="24" ref="R68:R101">D68+E68+H68+I68</f>
        <v>10</v>
      </c>
    </row>
    <row r="69" spans="1:18" ht="12.75">
      <c r="A69" s="14">
        <v>32812</v>
      </c>
      <c r="B69" s="15"/>
      <c r="C69" s="15"/>
      <c r="D69" s="18">
        <v>2</v>
      </c>
      <c r="E69" s="18">
        <v>2</v>
      </c>
      <c r="J69" s="9">
        <f t="shared" si="19"/>
        <v>4</v>
      </c>
      <c r="K69" s="9">
        <f t="shared" si="20"/>
        <v>0</v>
      </c>
      <c r="L69" s="9">
        <f t="shared" si="18"/>
        <v>469</v>
      </c>
      <c r="M69" s="9">
        <f t="shared" si="18"/>
        <v>0</v>
      </c>
      <c r="N69" s="5">
        <f t="shared" si="21"/>
        <v>4</v>
      </c>
      <c r="O69" s="11">
        <f aca="true" t="shared" si="25" ref="O69:O101">O68+N69</f>
        <v>469</v>
      </c>
      <c r="P69" s="5">
        <f t="shared" si="22"/>
        <v>88.49056603773585</v>
      </c>
      <c r="Q69" s="9">
        <f t="shared" si="23"/>
        <v>0</v>
      </c>
      <c r="R69" s="9">
        <f t="shared" si="24"/>
        <v>4</v>
      </c>
    </row>
    <row r="70" spans="1:18" ht="12.75">
      <c r="A70" s="14">
        <v>32813</v>
      </c>
      <c r="B70" s="15"/>
      <c r="C70" s="15"/>
      <c r="D70" s="18">
        <v>8</v>
      </c>
      <c r="E70" s="18">
        <v>6</v>
      </c>
      <c r="F70" s="9"/>
      <c r="H70" s="9"/>
      <c r="I70" s="9"/>
      <c r="J70" s="9">
        <f t="shared" si="19"/>
        <v>14</v>
      </c>
      <c r="K70" s="9">
        <f t="shared" si="20"/>
        <v>0</v>
      </c>
      <c r="L70" s="9">
        <f t="shared" si="18"/>
        <v>483</v>
      </c>
      <c r="M70" s="9">
        <f t="shared" si="18"/>
        <v>0</v>
      </c>
      <c r="N70" s="5">
        <f t="shared" si="21"/>
        <v>14</v>
      </c>
      <c r="O70" s="11">
        <f t="shared" si="25"/>
        <v>483</v>
      </c>
      <c r="P70" s="5">
        <f t="shared" si="22"/>
        <v>91.13207547169812</v>
      </c>
      <c r="Q70" s="9">
        <f t="shared" si="23"/>
        <v>0</v>
      </c>
      <c r="R70" s="9">
        <f t="shared" si="24"/>
        <v>14</v>
      </c>
    </row>
    <row r="71" spans="1:18" ht="12.75">
      <c r="A71" s="14">
        <v>32814</v>
      </c>
      <c r="B71" s="15"/>
      <c r="C71" s="15"/>
      <c r="D71" s="18">
        <v>1</v>
      </c>
      <c r="E71" s="18">
        <v>4</v>
      </c>
      <c r="J71" s="9">
        <f t="shared" si="19"/>
        <v>5</v>
      </c>
      <c r="K71" s="9">
        <f t="shared" si="20"/>
        <v>0</v>
      </c>
      <c r="L71" s="9">
        <f t="shared" si="18"/>
        <v>488</v>
      </c>
      <c r="M71" s="9">
        <f t="shared" si="18"/>
        <v>0</v>
      </c>
      <c r="N71" s="5">
        <f t="shared" si="21"/>
        <v>5</v>
      </c>
      <c r="O71" s="11">
        <f t="shared" si="25"/>
        <v>488</v>
      </c>
      <c r="P71" s="5">
        <f t="shared" si="22"/>
        <v>92.0754716981132</v>
      </c>
      <c r="Q71" s="9">
        <f t="shared" si="23"/>
        <v>0</v>
      </c>
      <c r="R71" s="9">
        <f t="shared" si="24"/>
        <v>5</v>
      </c>
    </row>
    <row r="72" spans="1:18" ht="12.75">
      <c r="A72" s="14">
        <v>32815</v>
      </c>
      <c r="B72" s="15"/>
      <c r="C72" s="15"/>
      <c r="D72" s="15"/>
      <c r="E72" s="18">
        <v>2</v>
      </c>
      <c r="J72" s="9">
        <f t="shared" si="19"/>
        <v>2</v>
      </c>
      <c r="K72" s="9">
        <f t="shared" si="20"/>
        <v>0</v>
      </c>
      <c r="L72" s="9">
        <f t="shared" si="18"/>
        <v>490</v>
      </c>
      <c r="M72" s="9">
        <f t="shared" si="18"/>
        <v>0</v>
      </c>
      <c r="N72" s="5">
        <f t="shared" si="21"/>
        <v>2</v>
      </c>
      <c r="O72" s="11">
        <f t="shared" si="25"/>
        <v>490</v>
      </c>
      <c r="P72" s="5">
        <f t="shared" si="22"/>
        <v>92.45283018867924</v>
      </c>
      <c r="Q72" s="9">
        <f t="shared" si="23"/>
        <v>0</v>
      </c>
      <c r="R72" s="9">
        <f t="shared" si="24"/>
        <v>2</v>
      </c>
    </row>
    <row r="73" spans="1:18" ht="12.75">
      <c r="A73" s="14">
        <v>32816</v>
      </c>
      <c r="B73" s="15"/>
      <c r="C73" s="15"/>
      <c r="D73" s="18">
        <v>3</v>
      </c>
      <c r="E73" s="18">
        <v>2</v>
      </c>
      <c r="I73" s="9"/>
      <c r="J73" s="9">
        <f t="shared" si="19"/>
        <v>5</v>
      </c>
      <c r="K73" s="9">
        <f t="shared" si="20"/>
        <v>0</v>
      </c>
      <c r="L73" s="9">
        <f t="shared" si="18"/>
        <v>495</v>
      </c>
      <c r="M73" s="9">
        <f t="shared" si="18"/>
        <v>0</v>
      </c>
      <c r="N73" s="5">
        <f t="shared" si="21"/>
        <v>5</v>
      </c>
      <c r="O73" s="11">
        <f t="shared" si="25"/>
        <v>495</v>
      </c>
      <c r="P73" s="5">
        <f t="shared" si="22"/>
        <v>93.39622641509433</v>
      </c>
      <c r="Q73" s="9">
        <f t="shared" si="23"/>
        <v>0</v>
      </c>
      <c r="R73" s="9">
        <f t="shared" si="24"/>
        <v>5</v>
      </c>
    </row>
    <row r="74" spans="1:18" ht="12.75">
      <c r="A74" s="14">
        <v>32817</v>
      </c>
      <c r="B74" s="15"/>
      <c r="C74" s="15"/>
      <c r="D74" s="18">
        <v>1</v>
      </c>
      <c r="E74" s="18">
        <v>2</v>
      </c>
      <c r="J74" s="9">
        <f t="shared" si="19"/>
        <v>3</v>
      </c>
      <c r="K74" s="9">
        <f t="shared" si="20"/>
        <v>0</v>
      </c>
      <c r="L74" s="9">
        <f t="shared" si="18"/>
        <v>498</v>
      </c>
      <c r="M74" s="9">
        <f t="shared" si="18"/>
        <v>0</v>
      </c>
      <c r="N74" s="5">
        <f t="shared" si="21"/>
        <v>3</v>
      </c>
      <c r="O74" s="11">
        <f t="shared" si="25"/>
        <v>498</v>
      </c>
      <c r="P74" s="5">
        <f t="shared" si="22"/>
        <v>93.9622641509434</v>
      </c>
      <c r="Q74" s="9">
        <f t="shared" si="23"/>
        <v>0</v>
      </c>
      <c r="R74" s="9">
        <f t="shared" si="24"/>
        <v>3</v>
      </c>
    </row>
    <row r="75" spans="1:18" ht="12.75">
      <c r="A75" s="14">
        <v>32818</v>
      </c>
      <c r="B75" s="15"/>
      <c r="C75" s="15"/>
      <c r="D75" s="15"/>
      <c r="E75" s="15"/>
      <c r="J75" s="9">
        <f t="shared" si="19"/>
        <v>0</v>
      </c>
      <c r="K75" s="9">
        <f t="shared" si="20"/>
        <v>0</v>
      </c>
      <c r="L75" s="9">
        <f t="shared" si="18"/>
        <v>498</v>
      </c>
      <c r="M75" s="9">
        <f t="shared" si="18"/>
        <v>0</v>
      </c>
      <c r="N75" s="5">
        <f t="shared" si="21"/>
        <v>0</v>
      </c>
      <c r="O75" s="11">
        <f t="shared" si="25"/>
        <v>498</v>
      </c>
      <c r="P75" s="5">
        <f t="shared" si="22"/>
        <v>93.9622641509434</v>
      </c>
      <c r="Q75" s="9">
        <f t="shared" si="23"/>
        <v>0</v>
      </c>
      <c r="R75" s="9">
        <f t="shared" si="24"/>
        <v>0</v>
      </c>
    </row>
    <row r="76" spans="1:18" ht="12.75">
      <c r="A76" s="14">
        <v>32819</v>
      </c>
      <c r="B76" s="15"/>
      <c r="C76" s="15"/>
      <c r="D76" s="15"/>
      <c r="E76" s="15"/>
      <c r="J76" s="9">
        <f t="shared" si="19"/>
        <v>0</v>
      </c>
      <c r="K76" s="9">
        <f t="shared" si="20"/>
        <v>0</v>
      </c>
      <c r="L76" s="9">
        <f t="shared" si="18"/>
        <v>498</v>
      </c>
      <c r="M76" s="9">
        <f t="shared" si="18"/>
        <v>0</v>
      </c>
      <c r="N76" s="5">
        <f t="shared" si="21"/>
        <v>0</v>
      </c>
      <c r="O76" s="11">
        <f t="shared" si="25"/>
        <v>498</v>
      </c>
      <c r="P76" s="5">
        <f t="shared" si="22"/>
        <v>93.9622641509434</v>
      </c>
      <c r="Q76" s="9">
        <f t="shared" si="23"/>
        <v>0</v>
      </c>
      <c r="R76" s="9">
        <f t="shared" si="24"/>
        <v>0</v>
      </c>
    </row>
    <row r="77" spans="1:18" ht="12.75">
      <c r="A77" s="14">
        <v>32820</v>
      </c>
      <c r="B77" s="15"/>
      <c r="C77" s="15"/>
      <c r="D77" s="15"/>
      <c r="E77" s="15"/>
      <c r="J77" s="9">
        <f t="shared" si="19"/>
        <v>0</v>
      </c>
      <c r="K77" s="9">
        <f t="shared" si="20"/>
        <v>0</v>
      </c>
      <c r="L77" s="9">
        <f t="shared" si="18"/>
        <v>498</v>
      </c>
      <c r="M77" s="9">
        <f t="shared" si="18"/>
        <v>0</v>
      </c>
      <c r="N77" s="5">
        <f t="shared" si="21"/>
        <v>0</v>
      </c>
      <c r="O77" s="11">
        <f t="shared" si="25"/>
        <v>498</v>
      </c>
      <c r="P77" s="5">
        <f t="shared" si="22"/>
        <v>93.9622641509434</v>
      </c>
      <c r="Q77" s="9">
        <f t="shared" si="23"/>
        <v>0</v>
      </c>
      <c r="R77" s="9">
        <f t="shared" si="24"/>
        <v>0</v>
      </c>
    </row>
    <row r="78" spans="1:18" ht="12.75">
      <c r="A78" s="14">
        <v>32821</v>
      </c>
      <c r="B78" s="15"/>
      <c r="C78" s="15"/>
      <c r="D78" s="18">
        <v>3</v>
      </c>
      <c r="E78" s="18">
        <v>2</v>
      </c>
      <c r="G78" s="9"/>
      <c r="H78" s="9"/>
      <c r="J78" s="9">
        <f t="shared" si="19"/>
        <v>5</v>
      </c>
      <c r="K78" s="9">
        <f t="shared" si="20"/>
        <v>0</v>
      </c>
      <c r="L78" s="9">
        <f t="shared" si="18"/>
        <v>503</v>
      </c>
      <c r="M78" s="9">
        <f t="shared" si="18"/>
        <v>0</v>
      </c>
      <c r="N78" s="5">
        <f t="shared" si="21"/>
        <v>5</v>
      </c>
      <c r="O78" s="11">
        <f t="shared" si="25"/>
        <v>503</v>
      </c>
      <c r="P78" s="5">
        <f t="shared" si="22"/>
        <v>94.90566037735849</v>
      </c>
      <c r="Q78" s="9">
        <f t="shared" si="23"/>
        <v>0</v>
      </c>
      <c r="R78" s="9">
        <f t="shared" si="24"/>
        <v>5</v>
      </c>
    </row>
    <row r="79" spans="1:18" ht="12.75">
      <c r="A79" s="14">
        <v>32822</v>
      </c>
      <c r="B79" s="15"/>
      <c r="C79" s="15"/>
      <c r="D79" s="18">
        <v>8</v>
      </c>
      <c r="E79" s="18">
        <v>9</v>
      </c>
      <c r="J79" s="9">
        <f t="shared" si="19"/>
        <v>17</v>
      </c>
      <c r="K79" s="9">
        <f t="shared" si="20"/>
        <v>0</v>
      </c>
      <c r="L79" s="9">
        <f t="shared" si="18"/>
        <v>520</v>
      </c>
      <c r="M79" s="9">
        <f t="shared" si="18"/>
        <v>0</v>
      </c>
      <c r="N79" s="5">
        <f t="shared" si="21"/>
        <v>17</v>
      </c>
      <c r="O79" s="11">
        <f t="shared" si="25"/>
        <v>520</v>
      </c>
      <c r="P79" s="5">
        <f t="shared" si="22"/>
        <v>98.11320754716981</v>
      </c>
      <c r="Q79" s="9">
        <f t="shared" si="23"/>
        <v>0</v>
      </c>
      <c r="R79" s="9">
        <f t="shared" si="24"/>
        <v>17</v>
      </c>
    </row>
    <row r="80" spans="1:18" ht="12.75">
      <c r="A80" s="14">
        <v>32823</v>
      </c>
      <c r="B80" s="15"/>
      <c r="C80" s="15"/>
      <c r="D80" s="18">
        <v>1</v>
      </c>
      <c r="E80" s="15"/>
      <c r="J80" s="9">
        <f t="shared" si="19"/>
        <v>1</v>
      </c>
      <c r="K80" s="9">
        <f t="shared" si="20"/>
        <v>0</v>
      </c>
      <c r="L80" s="9">
        <f t="shared" si="18"/>
        <v>521</v>
      </c>
      <c r="M80" s="9">
        <f t="shared" si="18"/>
        <v>0</v>
      </c>
      <c r="N80" s="5">
        <f t="shared" si="21"/>
        <v>1</v>
      </c>
      <c r="O80" s="11">
        <f t="shared" si="25"/>
        <v>521</v>
      </c>
      <c r="P80" s="5">
        <f t="shared" si="22"/>
        <v>98.30188679245283</v>
      </c>
      <c r="Q80" s="9">
        <f t="shared" si="23"/>
        <v>0</v>
      </c>
      <c r="R80" s="9">
        <f t="shared" si="24"/>
        <v>1</v>
      </c>
    </row>
    <row r="81" spans="1:19" ht="12.75">
      <c r="A81" s="14">
        <v>32824</v>
      </c>
      <c r="B81" s="15"/>
      <c r="C81" s="15"/>
      <c r="D81" s="15"/>
      <c r="E81" s="15"/>
      <c r="J81" s="9">
        <f t="shared" si="19"/>
        <v>0</v>
      </c>
      <c r="K81" s="9">
        <f t="shared" si="20"/>
        <v>0</v>
      </c>
      <c r="L81" s="9">
        <f t="shared" si="18"/>
        <v>521</v>
      </c>
      <c r="M81" s="9">
        <f t="shared" si="18"/>
        <v>0</v>
      </c>
      <c r="N81" s="5">
        <f t="shared" si="21"/>
        <v>0</v>
      </c>
      <c r="O81" s="11">
        <f t="shared" si="25"/>
        <v>521</v>
      </c>
      <c r="P81" s="5">
        <f t="shared" si="22"/>
        <v>98.30188679245283</v>
      </c>
      <c r="Q81" s="9">
        <f t="shared" si="23"/>
        <v>0</v>
      </c>
      <c r="R81" s="9">
        <f t="shared" si="24"/>
        <v>0</v>
      </c>
      <c r="S81" s="8" t="s">
        <v>64</v>
      </c>
    </row>
    <row r="82" spans="1:18" ht="12.75">
      <c r="A82" s="14">
        <v>32825</v>
      </c>
      <c r="B82" s="15"/>
      <c r="C82" s="15"/>
      <c r="D82" s="15"/>
      <c r="E82" s="15"/>
      <c r="J82" s="9">
        <f t="shared" si="19"/>
        <v>0</v>
      </c>
      <c r="K82" s="9">
        <f t="shared" si="20"/>
        <v>0</v>
      </c>
      <c r="L82" s="9">
        <f t="shared" si="18"/>
        <v>521</v>
      </c>
      <c r="M82" s="9">
        <f t="shared" si="18"/>
        <v>0</v>
      </c>
      <c r="N82" s="5">
        <f t="shared" si="21"/>
        <v>0</v>
      </c>
      <c r="O82" s="11">
        <f t="shared" si="25"/>
        <v>521</v>
      </c>
      <c r="P82" s="5">
        <f t="shared" si="22"/>
        <v>98.30188679245283</v>
      </c>
      <c r="Q82" s="9">
        <f t="shared" si="23"/>
        <v>0</v>
      </c>
      <c r="R82" s="9">
        <f t="shared" si="24"/>
        <v>0</v>
      </c>
    </row>
    <row r="83" spans="1:18" ht="12.75">
      <c r="A83" s="14">
        <v>32826</v>
      </c>
      <c r="B83" s="15"/>
      <c r="C83" s="15"/>
      <c r="D83" s="15"/>
      <c r="E83" s="15"/>
      <c r="J83" s="9">
        <f t="shared" si="19"/>
        <v>0</v>
      </c>
      <c r="K83" s="9">
        <f t="shared" si="20"/>
        <v>0</v>
      </c>
      <c r="L83" s="9">
        <f t="shared" si="18"/>
        <v>521</v>
      </c>
      <c r="M83" s="9">
        <f t="shared" si="18"/>
        <v>0</v>
      </c>
      <c r="N83" s="5">
        <f t="shared" si="21"/>
        <v>0</v>
      </c>
      <c r="O83" s="11">
        <f t="shared" si="25"/>
        <v>521</v>
      </c>
      <c r="P83" s="5">
        <f t="shared" si="22"/>
        <v>98.30188679245283</v>
      </c>
      <c r="Q83" s="9">
        <f t="shared" si="23"/>
        <v>0</v>
      </c>
      <c r="R83" s="9">
        <f t="shared" si="24"/>
        <v>0</v>
      </c>
    </row>
    <row r="84" spans="1:18" ht="12.75">
      <c r="A84" s="14">
        <v>32827</v>
      </c>
      <c r="B84" s="15"/>
      <c r="C84" s="15"/>
      <c r="D84" s="15"/>
      <c r="E84" s="18">
        <v>2</v>
      </c>
      <c r="F84" s="9"/>
      <c r="G84" s="9"/>
      <c r="H84" s="9"/>
      <c r="I84" s="9"/>
      <c r="J84" s="9">
        <f t="shared" si="19"/>
        <v>2</v>
      </c>
      <c r="K84" s="9">
        <f t="shared" si="20"/>
        <v>0</v>
      </c>
      <c r="L84" s="9">
        <f t="shared" si="18"/>
        <v>523</v>
      </c>
      <c r="M84" s="9">
        <f t="shared" si="18"/>
        <v>0</v>
      </c>
      <c r="N84" s="5">
        <f t="shared" si="21"/>
        <v>2</v>
      </c>
      <c r="O84" s="11">
        <f t="shared" si="25"/>
        <v>523</v>
      </c>
      <c r="P84" s="5">
        <f t="shared" si="22"/>
        <v>98.67924528301887</v>
      </c>
      <c r="Q84" s="9">
        <f t="shared" si="23"/>
        <v>0</v>
      </c>
      <c r="R84" s="9">
        <f t="shared" si="24"/>
        <v>2</v>
      </c>
    </row>
    <row r="85" spans="1:18" ht="12.75">
      <c r="A85" s="14">
        <v>32828</v>
      </c>
      <c r="B85" s="15"/>
      <c r="C85" s="15"/>
      <c r="D85" s="18">
        <v>2</v>
      </c>
      <c r="E85" s="15"/>
      <c r="J85" s="9">
        <f t="shared" si="19"/>
        <v>2</v>
      </c>
      <c r="K85" s="9">
        <f t="shared" si="20"/>
        <v>0</v>
      </c>
      <c r="L85" s="9">
        <f aca="true" t="shared" si="26" ref="L85:M101">L84+J85</f>
        <v>525</v>
      </c>
      <c r="M85" s="9">
        <f t="shared" si="26"/>
        <v>0</v>
      </c>
      <c r="N85" s="5">
        <f t="shared" si="21"/>
        <v>2</v>
      </c>
      <c r="O85" s="11">
        <f t="shared" si="25"/>
        <v>525</v>
      </c>
      <c r="P85" s="5">
        <f t="shared" si="22"/>
        <v>99.05660377358491</v>
      </c>
      <c r="Q85" s="9">
        <f t="shared" si="23"/>
        <v>0</v>
      </c>
      <c r="R85" s="9">
        <f t="shared" si="24"/>
        <v>2</v>
      </c>
    </row>
    <row r="86" spans="1:18" ht="12.75">
      <c r="A86" s="14">
        <v>32829</v>
      </c>
      <c r="B86" s="15"/>
      <c r="C86" s="15"/>
      <c r="D86" s="15"/>
      <c r="E86" s="15"/>
      <c r="J86" s="9">
        <f t="shared" si="19"/>
        <v>0</v>
      </c>
      <c r="K86" s="9">
        <f t="shared" si="20"/>
        <v>0</v>
      </c>
      <c r="L86" s="9">
        <f t="shared" si="26"/>
        <v>525</v>
      </c>
      <c r="M86" s="9">
        <f t="shared" si="26"/>
        <v>0</v>
      </c>
      <c r="N86" s="5">
        <f t="shared" si="21"/>
        <v>0</v>
      </c>
      <c r="O86" s="11">
        <f t="shared" si="25"/>
        <v>525</v>
      </c>
      <c r="P86" s="5">
        <f t="shared" si="22"/>
        <v>99.05660377358491</v>
      </c>
      <c r="Q86" s="9">
        <f t="shared" si="23"/>
        <v>0</v>
      </c>
      <c r="R86" s="9">
        <f t="shared" si="24"/>
        <v>0</v>
      </c>
    </row>
    <row r="87" spans="1:18" ht="12.75">
      <c r="A87" s="14">
        <v>32830</v>
      </c>
      <c r="B87" s="15"/>
      <c r="C87" s="15"/>
      <c r="D87" s="18">
        <v>1</v>
      </c>
      <c r="E87" s="18">
        <v>1</v>
      </c>
      <c r="F87" s="9"/>
      <c r="G87" s="9"/>
      <c r="H87" s="9"/>
      <c r="I87" s="9"/>
      <c r="J87" s="9">
        <f t="shared" si="19"/>
        <v>2</v>
      </c>
      <c r="K87" s="9">
        <f t="shared" si="20"/>
        <v>0</v>
      </c>
      <c r="L87" s="9">
        <f t="shared" si="26"/>
        <v>527</v>
      </c>
      <c r="M87" s="9">
        <f t="shared" si="26"/>
        <v>0</v>
      </c>
      <c r="N87" s="5">
        <f t="shared" si="21"/>
        <v>2</v>
      </c>
      <c r="O87" s="11">
        <f t="shared" si="25"/>
        <v>527</v>
      </c>
      <c r="P87" s="5">
        <f t="shared" si="22"/>
        <v>99.43396226415095</v>
      </c>
      <c r="Q87" s="9">
        <f t="shared" si="23"/>
        <v>0</v>
      </c>
      <c r="R87" s="9">
        <f t="shared" si="24"/>
        <v>2</v>
      </c>
    </row>
    <row r="88" spans="1:18" ht="12.75">
      <c r="A88" s="14">
        <v>32831</v>
      </c>
      <c r="B88" s="15"/>
      <c r="C88" s="15"/>
      <c r="D88" s="15"/>
      <c r="E88" s="15"/>
      <c r="J88" s="9">
        <f t="shared" si="19"/>
        <v>0</v>
      </c>
      <c r="K88" s="9">
        <f t="shared" si="20"/>
        <v>0</v>
      </c>
      <c r="L88" s="9">
        <f t="shared" si="26"/>
        <v>527</v>
      </c>
      <c r="M88" s="9">
        <f t="shared" si="26"/>
        <v>0</v>
      </c>
      <c r="N88" s="5">
        <f t="shared" si="21"/>
        <v>0</v>
      </c>
      <c r="O88" s="11">
        <f t="shared" si="25"/>
        <v>527</v>
      </c>
      <c r="P88" s="5">
        <f t="shared" si="22"/>
        <v>99.43396226415095</v>
      </c>
      <c r="Q88" s="9">
        <f t="shared" si="23"/>
        <v>0</v>
      </c>
      <c r="R88" s="9">
        <f t="shared" si="24"/>
        <v>0</v>
      </c>
    </row>
    <row r="89" spans="1:18" ht="12.75">
      <c r="A89" s="14">
        <v>32832</v>
      </c>
      <c r="B89" s="15"/>
      <c r="C89" s="15"/>
      <c r="D89" s="15"/>
      <c r="E89" s="15"/>
      <c r="J89" s="9">
        <f t="shared" si="19"/>
        <v>0</v>
      </c>
      <c r="K89" s="9">
        <f t="shared" si="20"/>
        <v>0</v>
      </c>
      <c r="L89" s="9">
        <f t="shared" si="26"/>
        <v>527</v>
      </c>
      <c r="M89" s="9">
        <f t="shared" si="26"/>
        <v>0</v>
      </c>
      <c r="N89" s="5">
        <f t="shared" si="21"/>
        <v>0</v>
      </c>
      <c r="O89" s="11">
        <f t="shared" si="25"/>
        <v>527</v>
      </c>
      <c r="P89" s="5">
        <f t="shared" si="22"/>
        <v>99.43396226415095</v>
      </c>
      <c r="Q89" s="9">
        <f t="shared" si="23"/>
        <v>0</v>
      </c>
      <c r="R89" s="9">
        <f t="shared" si="24"/>
        <v>0</v>
      </c>
    </row>
    <row r="90" spans="1:18" ht="12.75">
      <c r="A90" s="14">
        <v>32833</v>
      </c>
      <c r="B90" s="15"/>
      <c r="C90" s="15"/>
      <c r="D90" s="15"/>
      <c r="E90" s="15"/>
      <c r="J90" s="9">
        <f t="shared" si="19"/>
        <v>0</v>
      </c>
      <c r="K90" s="9">
        <f t="shared" si="20"/>
        <v>0</v>
      </c>
      <c r="L90" s="9">
        <f t="shared" si="26"/>
        <v>527</v>
      </c>
      <c r="M90" s="9">
        <f t="shared" si="26"/>
        <v>0</v>
      </c>
      <c r="N90" s="5">
        <f t="shared" si="21"/>
        <v>0</v>
      </c>
      <c r="O90" s="11">
        <f t="shared" si="25"/>
        <v>527</v>
      </c>
      <c r="P90" s="5">
        <f t="shared" si="22"/>
        <v>99.43396226415095</v>
      </c>
      <c r="Q90" s="9">
        <f t="shared" si="23"/>
        <v>0</v>
      </c>
      <c r="R90" s="9">
        <f t="shared" si="24"/>
        <v>0</v>
      </c>
    </row>
    <row r="91" spans="1:18" ht="12.75">
      <c r="A91" s="14">
        <v>32834</v>
      </c>
      <c r="B91" s="15"/>
      <c r="C91" s="15"/>
      <c r="D91" s="15"/>
      <c r="E91" s="15"/>
      <c r="J91" s="9">
        <f t="shared" si="19"/>
        <v>0</v>
      </c>
      <c r="K91" s="9">
        <f t="shared" si="20"/>
        <v>0</v>
      </c>
      <c r="L91" s="9">
        <f t="shared" si="26"/>
        <v>527</v>
      </c>
      <c r="M91" s="9">
        <f t="shared" si="26"/>
        <v>0</v>
      </c>
      <c r="N91" s="5">
        <f t="shared" si="21"/>
        <v>0</v>
      </c>
      <c r="O91" s="11">
        <f t="shared" si="25"/>
        <v>527</v>
      </c>
      <c r="P91" s="5">
        <f t="shared" si="22"/>
        <v>99.43396226415095</v>
      </c>
      <c r="Q91" s="9">
        <f t="shared" si="23"/>
        <v>0</v>
      </c>
      <c r="R91" s="9">
        <f t="shared" si="24"/>
        <v>0</v>
      </c>
    </row>
    <row r="92" spans="1:18" ht="12.75">
      <c r="A92" s="14">
        <v>32835</v>
      </c>
      <c r="B92" s="15"/>
      <c r="C92" s="15"/>
      <c r="D92" s="15"/>
      <c r="E92" s="15"/>
      <c r="J92" s="9">
        <f t="shared" si="19"/>
        <v>0</v>
      </c>
      <c r="K92" s="9">
        <f t="shared" si="20"/>
        <v>0</v>
      </c>
      <c r="L92" s="9">
        <f t="shared" si="26"/>
        <v>527</v>
      </c>
      <c r="M92" s="9">
        <f t="shared" si="26"/>
        <v>0</v>
      </c>
      <c r="N92" s="5">
        <f t="shared" si="21"/>
        <v>0</v>
      </c>
      <c r="O92" s="11">
        <f t="shared" si="25"/>
        <v>527</v>
      </c>
      <c r="P92" s="5">
        <f t="shared" si="22"/>
        <v>99.43396226415095</v>
      </c>
      <c r="Q92" s="9">
        <f t="shared" si="23"/>
        <v>0</v>
      </c>
      <c r="R92" s="9">
        <f t="shared" si="24"/>
        <v>0</v>
      </c>
    </row>
    <row r="93" spans="1:18" ht="12.75">
      <c r="A93" s="14">
        <v>32836</v>
      </c>
      <c r="B93" s="15"/>
      <c r="C93" s="15"/>
      <c r="D93" s="15"/>
      <c r="E93" s="15"/>
      <c r="J93" s="9">
        <f t="shared" si="19"/>
        <v>0</v>
      </c>
      <c r="K93" s="9">
        <f t="shared" si="20"/>
        <v>0</v>
      </c>
      <c r="L93" s="9">
        <f t="shared" si="26"/>
        <v>527</v>
      </c>
      <c r="M93" s="9">
        <f t="shared" si="26"/>
        <v>0</v>
      </c>
      <c r="N93" s="5">
        <f t="shared" si="21"/>
        <v>0</v>
      </c>
      <c r="O93" s="11">
        <f t="shared" si="25"/>
        <v>527</v>
      </c>
      <c r="P93" s="5">
        <f t="shared" si="22"/>
        <v>99.43396226415095</v>
      </c>
      <c r="Q93" s="9">
        <f t="shared" si="23"/>
        <v>0</v>
      </c>
      <c r="R93" s="9">
        <f t="shared" si="24"/>
        <v>0</v>
      </c>
    </row>
    <row r="94" spans="1:18" ht="12.75">
      <c r="A94" s="14">
        <v>32837</v>
      </c>
      <c r="B94" s="15"/>
      <c r="C94" s="15"/>
      <c r="D94" s="18">
        <v>1</v>
      </c>
      <c r="E94" s="15"/>
      <c r="H94" s="9"/>
      <c r="I94" s="9"/>
      <c r="J94" s="9">
        <f t="shared" si="19"/>
        <v>1</v>
      </c>
      <c r="K94" s="9">
        <f t="shared" si="20"/>
        <v>0</v>
      </c>
      <c r="L94" s="9">
        <f t="shared" si="26"/>
        <v>528</v>
      </c>
      <c r="M94" s="9">
        <f t="shared" si="26"/>
        <v>0</v>
      </c>
      <c r="N94" s="5">
        <f t="shared" si="21"/>
        <v>1</v>
      </c>
      <c r="O94" s="11">
        <f t="shared" si="25"/>
        <v>528</v>
      </c>
      <c r="P94" s="5">
        <f t="shared" si="22"/>
        <v>99.62264150943396</v>
      </c>
      <c r="Q94" s="9">
        <f t="shared" si="23"/>
        <v>0</v>
      </c>
      <c r="R94" s="9">
        <f t="shared" si="24"/>
        <v>1</v>
      </c>
    </row>
    <row r="95" spans="1:19" ht="12.75">
      <c r="A95" s="14">
        <v>32838</v>
      </c>
      <c r="B95" s="15"/>
      <c r="C95" s="15"/>
      <c r="D95" s="15"/>
      <c r="E95" s="15"/>
      <c r="J95" s="9">
        <f t="shared" si="19"/>
        <v>0</v>
      </c>
      <c r="K95" s="9">
        <f t="shared" si="20"/>
        <v>0</v>
      </c>
      <c r="L95" s="9">
        <f t="shared" si="26"/>
        <v>528</v>
      </c>
      <c r="M95" s="9">
        <f t="shared" si="26"/>
        <v>0</v>
      </c>
      <c r="N95" s="5">
        <f t="shared" si="21"/>
        <v>0</v>
      </c>
      <c r="O95" s="11">
        <f t="shared" si="25"/>
        <v>528</v>
      </c>
      <c r="P95" s="5">
        <f t="shared" si="22"/>
        <v>99.62264150943396</v>
      </c>
      <c r="Q95" s="9">
        <f t="shared" si="23"/>
        <v>0</v>
      </c>
      <c r="R95" s="9">
        <f t="shared" si="24"/>
        <v>0</v>
      </c>
      <c r="S95" s="8" t="s">
        <v>65</v>
      </c>
    </row>
    <row r="96" spans="1:18" ht="12.75">
      <c r="A96" s="14">
        <v>32839</v>
      </c>
      <c r="B96" s="15"/>
      <c r="C96" s="15"/>
      <c r="D96" s="15"/>
      <c r="E96" s="15"/>
      <c r="J96" s="9">
        <f t="shared" si="19"/>
        <v>0</v>
      </c>
      <c r="K96" s="9">
        <f t="shared" si="20"/>
        <v>0</v>
      </c>
      <c r="L96" s="9">
        <f t="shared" si="26"/>
        <v>528</v>
      </c>
      <c r="M96" s="9">
        <f t="shared" si="26"/>
        <v>0</v>
      </c>
      <c r="N96" s="5">
        <f t="shared" si="21"/>
        <v>0</v>
      </c>
      <c r="O96" s="11">
        <f t="shared" si="25"/>
        <v>528</v>
      </c>
      <c r="P96" s="5">
        <f t="shared" si="22"/>
        <v>99.62264150943396</v>
      </c>
      <c r="Q96" s="9">
        <f t="shared" si="23"/>
        <v>0</v>
      </c>
      <c r="R96" s="9">
        <f t="shared" si="24"/>
        <v>0</v>
      </c>
    </row>
    <row r="97" spans="1:18" ht="12.75">
      <c r="A97" s="14">
        <v>32840</v>
      </c>
      <c r="B97" s="15"/>
      <c r="C97" s="15"/>
      <c r="D97" s="15"/>
      <c r="E97" s="15"/>
      <c r="J97" s="9">
        <f t="shared" si="19"/>
        <v>0</v>
      </c>
      <c r="K97" s="9">
        <f t="shared" si="20"/>
        <v>0</v>
      </c>
      <c r="L97" s="9">
        <f t="shared" si="26"/>
        <v>528</v>
      </c>
      <c r="M97" s="9">
        <f t="shared" si="26"/>
        <v>0</v>
      </c>
      <c r="N97" s="5">
        <f t="shared" si="21"/>
        <v>0</v>
      </c>
      <c r="O97" s="11">
        <f t="shared" si="25"/>
        <v>528</v>
      </c>
      <c r="P97" s="5">
        <f t="shared" si="22"/>
        <v>99.62264150943396</v>
      </c>
      <c r="Q97" s="9">
        <f t="shared" si="23"/>
        <v>0</v>
      </c>
      <c r="R97" s="9">
        <f t="shared" si="24"/>
        <v>0</v>
      </c>
    </row>
    <row r="98" spans="1:18" ht="12.75">
      <c r="A98" s="14">
        <v>32841</v>
      </c>
      <c r="B98" s="15"/>
      <c r="C98" s="15"/>
      <c r="D98" s="15"/>
      <c r="E98" s="15"/>
      <c r="J98" s="9">
        <f t="shared" si="19"/>
        <v>0</v>
      </c>
      <c r="K98" s="9">
        <f t="shared" si="20"/>
        <v>0</v>
      </c>
      <c r="L98" s="9">
        <f t="shared" si="26"/>
        <v>528</v>
      </c>
      <c r="M98" s="9">
        <f t="shared" si="26"/>
        <v>0</v>
      </c>
      <c r="N98" s="5">
        <f t="shared" si="21"/>
        <v>0</v>
      </c>
      <c r="O98" s="11">
        <f t="shared" si="25"/>
        <v>528</v>
      </c>
      <c r="P98" s="5">
        <f t="shared" si="22"/>
        <v>99.62264150943396</v>
      </c>
      <c r="Q98" s="9">
        <f t="shared" si="23"/>
        <v>0</v>
      </c>
      <c r="R98" s="9">
        <f t="shared" si="24"/>
        <v>0</v>
      </c>
    </row>
    <row r="99" spans="1:18" ht="12.75">
      <c r="A99" s="14">
        <v>32842</v>
      </c>
      <c r="B99" s="15"/>
      <c r="C99" s="15"/>
      <c r="D99" s="15"/>
      <c r="E99" s="15"/>
      <c r="J99" s="9">
        <f t="shared" si="19"/>
        <v>0</v>
      </c>
      <c r="K99" s="9">
        <f t="shared" si="20"/>
        <v>0</v>
      </c>
      <c r="L99" s="9">
        <f t="shared" si="26"/>
        <v>528</v>
      </c>
      <c r="M99" s="9">
        <f t="shared" si="26"/>
        <v>0</v>
      </c>
      <c r="N99" s="5">
        <f t="shared" si="21"/>
        <v>0</v>
      </c>
      <c r="O99" s="11">
        <f t="shared" si="25"/>
        <v>528</v>
      </c>
      <c r="P99" s="5">
        <f t="shared" si="22"/>
        <v>99.62264150943396</v>
      </c>
      <c r="Q99" s="9">
        <f t="shared" si="23"/>
        <v>0</v>
      </c>
      <c r="R99" s="9">
        <f t="shared" si="24"/>
        <v>0</v>
      </c>
    </row>
    <row r="100" spans="1:18" ht="12.75">
      <c r="A100" s="14">
        <v>32843</v>
      </c>
      <c r="B100" s="15"/>
      <c r="C100" s="15"/>
      <c r="D100" s="15"/>
      <c r="E100" s="15"/>
      <c r="J100" s="9">
        <f t="shared" si="19"/>
        <v>0</v>
      </c>
      <c r="K100" s="9">
        <f t="shared" si="20"/>
        <v>0</v>
      </c>
      <c r="L100" s="9">
        <f t="shared" si="26"/>
        <v>528</v>
      </c>
      <c r="M100" s="9">
        <f t="shared" si="26"/>
        <v>0</v>
      </c>
      <c r="N100" s="5">
        <f t="shared" si="21"/>
        <v>0</v>
      </c>
      <c r="O100" s="11">
        <f t="shared" si="25"/>
        <v>528</v>
      </c>
      <c r="P100" s="5">
        <f t="shared" si="22"/>
        <v>99.62264150943396</v>
      </c>
      <c r="Q100" s="9">
        <f t="shared" si="23"/>
        <v>0</v>
      </c>
      <c r="R100" s="9">
        <f t="shared" si="24"/>
        <v>0</v>
      </c>
    </row>
    <row r="101" spans="1:18" ht="12.75">
      <c r="A101" s="14">
        <v>32844</v>
      </c>
      <c r="B101" s="15"/>
      <c r="C101" s="15"/>
      <c r="D101" s="18">
        <v>1</v>
      </c>
      <c r="E101" s="18">
        <v>1</v>
      </c>
      <c r="G101" s="9"/>
      <c r="H101" s="9"/>
      <c r="I101" s="9"/>
      <c r="J101" s="9">
        <f t="shared" si="19"/>
        <v>2</v>
      </c>
      <c r="K101" s="9">
        <f t="shared" si="20"/>
        <v>0</v>
      </c>
      <c r="L101" s="9">
        <f t="shared" si="26"/>
        <v>530</v>
      </c>
      <c r="M101" s="9">
        <f t="shared" si="26"/>
        <v>0</v>
      </c>
      <c r="N101" s="5">
        <f t="shared" si="21"/>
        <v>2</v>
      </c>
      <c r="O101" s="11">
        <f t="shared" si="25"/>
        <v>530</v>
      </c>
      <c r="P101" s="5">
        <f t="shared" si="22"/>
        <v>100</v>
      </c>
      <c r="Q101" s="9">
        <f t="shared" si="23"/>
        <v>0</v>
      </c>
      <c r="R101" s="9">
        <f t="shared" si="24"/>
        <v>2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1</v>
      </c>
      <c r="C103" s="9">
        <f t="shared" si="27"/>
        <v>4</v>
      </c>
      <c r="D103" s="9">
        <f t="shared" si="27"/>
        <v>285</v>
      </c>
      <c r="E103" s="9">
        <f t="shared" si="27"/>
        <v>250</v>
      </c>
      <c r="F103" s="9">
        <f t="shared" si="27"/>
        <v>0</v>
      </c>
      <c r="G103" s="9">
        <f t="shared" si="27"/>
        <v>0</v>
      </c>
      <c r="H103" s="9">
        <f t="shared" si="27"/>
        <v>0</v>
      </c>
      <c r="I103" s="9">
        <f t="shared" si="27"/>
        <v>0</v>
      </c>
      <c r="J103" s="9">
        <f t="shared" si="27"/>
        <v>530</v>
      </c>
      <c r="K103" s="9">
        <f t="shared" si="27"/>
        <v>0</v>
      </c>
      <c r="N103" s="5">
        <f>SUM(N4:N101)</f>
        <v>530</v>
      </c>
      <c r="Q103" s="11">
        <f>SUM(Q4:Q101)</f>
        <v>5</v>
      </c>
      <c r="R103" s="11">
        <f>SUM(R4:R101)</f>
        <v>535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A1" sqref="A1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80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0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0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4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 t="e">
        <f aca="true" t="shared" si="2" ref="N4:N35">(+J4+K4)*($J$103/($J$103+$K$103))</f>
        <v>#DIV/0!</v>
      </c>
      <c r="O4" s="11" t="e">
        <f>N4</f>
        <v>#DIV/0!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 t="e">
        <f>SUM(N4:N10)</f>
        <v>#DIV/0!</v>
      </c>
      <c r="AA4" s="5" t="e">
        <f aca="true" t="shared" si="6" ref="AA4:AA17">Z4*100/$Z$18</f>
        <v>#DIV/0!</v>
      </c>
      <c r="AB4" s="11">
        <f>SUM(Q4:Q10)+SUM(R4:R10)</f>
        <v>0</v>
      </c>
      <c r="AC4" s="11" t="e">
        <f>100*SUM(R4:R10)/AB4</f>
        <v>#DIV/0!</v>
      </c>
    </row>
    <row r="5" spans="1:29" ht="15">
      <c r="A5" s="14">
        <v>32748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 t="e">
        <f t="shared" si="2"/>
        <v>#DIV/0!</v>
      </c>
      <c r="O5" s="11" t="e">
        <f aca="true" t="shared" si="8" ref="O5:O36">O4+N5</f>
        <v>#DIV/0!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0</v>
      </c>
      <c r="W5"/>
      <c r="X5"/>
      <c r="Y5" s="1" t="s">
        <v>39</v>
      </c>
      <c r="Z5" s="11" t="e">
        <f>SUM(N11:N17)</f>
        <v>#DIV/0!</v>
      </c>
      <c r="AA5" s="5" t="e">
        <f t="shared" si="6"/>
        <v>#DIV/0!</v>
      </c>
      <c r="AB5" s="11">
        <f>SUM(Q11:Q17)+SUM(R11:R17)</f>
        <v>0</v>
      </c>
      <c r="AC5" s="11" t="e">
        <f>100*SUM(R11:R17)/AB5</f>
        <v>#DIV/0!</v>
      </c>
    </row>
    <row r="6" spans="1:29" ht="15">
      <c r="A6" s="14">
        <v>32749</v>
      </c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 t="e">
        <f t="shared" si="2"/>
        <v>#DIV/0!</v>
      </c>
      <c r="O6" s="11" t="e">
        <f t="shared" si="8"/>
        <v>#DIV/0!</v>
      </c>
      <c r="P6" s="5" t="e">
        <f t="shared" si="3"/>
        <v>#DIV/0!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0</v>
      </c>
      <c r="W6"/>
      <c r="X6" s="1" t="s">
        <v>41</v>
      </c>
      <c r="Z6" s="11" t="e">
        <f>SUM(N18:N24)</f>
        <v>#DIV/0!</v>
      </c>
      <c r="AA6" s="5" t="e">
        <f t="shared" si="6"/>
        <v>#DIV/0!</v>
      </c>
      <c r="AB6" s="11">
        <f>SUM(Q18:Q24)+SUM(R18:R24)</f>
        <v>0</v>
      </c>
      <c r="AC6" s="11" t="e">
        <f>100*SUM(R18:R24)/AB6</f>
        <v>#DIV/0!</v>
      </c>
    </row>
    <row r="7" spans="1:29" ht="15">
      <c r="A7" s="14">
        <v>32750</v>
      </c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 t="e">
        <f t="shared" si="2"/>
        <v>#DIV/0!</v>
      </c>
      <c r="O7" s="11" t="e">
        <f t="shared" si="8"/>
        <v>#DIV/0!</v>
      </c>
      <c r="P7" s="5" t="e">
        <f t="shared" si="3"/>
        <v>#DIV/0!</v>
      </c>
      <c r="Q7" s="9">
        <f t="shared" si="4"/>
        <v>0</v>
      </c>
      <c r="R7" s="9">
        <f t="shared" si="5"/>
        <v>0</v>
      </c>
      <c r="T7" s="8" t="s">
        <v>42</v>
      </c>
      <c r="V7" s="5" t="e">
        <f>V5*100/(V5+V6)</f>
        <v>#DIV/0!</v>
      </c>
      <c r="W7"/>
      <c r="Y7" s="1" t="s">
        <v>43</v>
      </c>
      <c r="Z7" s="11" t="e">
        <f>SUM(N25:N31)</f>
        <v>#DIV/0!</v>
      </c>
      <c r="AA7" s="5" t="e">
        <f t="shared" si="6"/>
        <v>#DIV/0!</v>
      </c>
      <c r="AB7" s="11">
        <f>SUM(Q25:Q31)+SUM(R25:R31)</f>
        <v>0</v>
      </c>
      <c r="AC7" s="11" t="e">
        <f>100*SUM(R25:R31)/AB7</f>
        <v>#DIV/0!</v>
      </c>
    </row>
    <row r="8" spans="1:29" ht="15">
      <c r="A8" s="14">
        <v>32751</v>
      </c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 t="e">
        <f t="shared" si="2"/>
        <v>#DIV/0!</v>
      </c>
      <c r="O8" s="11" t="e">
        <f t="shared" si="8"/>
        <v>#DIV/0!</v>
      </c>
      <c r="P8" s="5" t="e">
        <f t="shared" si="3"/>
        <v>#DIV/0!</v>
      </c>
      <c r="Q8" s="9">
        <f t="shared" si="4"/>
        <v>0</v>
      </c>
      <c r="R8" s="9">
        <f t="shared" si="5"/>
        <v>0</v>
      </c>
      <c r="W8"/>
      <c r="X8" s="1" t="s">
        <v>44</v>
      </c>
      <c r="Z8" s="11" t="e">
        <f>SUM(N32:N38)</f>
        <v>#DIV/0!</v>
      </c>
      <c r="AA8" s="5" t="e">
        <f t="shared" si="6"/>
        <v>#DIV/0!</v>
      </c>
      <c r="AB8" s="11">
        <f>SUM(Q32:Q38)+SUM(R32:R38)</f>
        <v>0</v>
      </c>
      <c r="AC8" s="11" t="e">
        <f>100*SUM(R32:R38)/AB8</f>
        <v>#DIV/0!</v>
      </c>
    </row>
    <row r="9" spans="1:29" ht="15">
      <c r="A9" s="14">
        <v>32752</v>
      </c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 t="e">
        <f t="shared" si="2"/>
        <v>#DIV/0!</v>
      </c>
      <c r="O9" s="11" t="e">
        <f t="shared" si="8"/>
        <v>#DIV/0!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 t="e">
        <f>SUM(N39:N45)</f>
        <v>#DIV/0!</v>
      </c>
      <c r="AA9" s="5" t="e">
        <f t="shared" si="6"/>
        <v>#DIV/0!</v>
      </c>
      <c r="AB9" s="11">
        <f>SUM(Q39:Q45)+SUM(R39:R45)</f>
        <v>0</v>
      </c>
      <c r="AC9" s="11" t="e">
        <f>100*SUM(R39:R45)/AB9</f>
        <v>#DIV/0!</v>
      </c>
    </row>
    <row r="10" spans="1:29" ht="15">
      <c r="A10" s="14">
        <v>32753</v>
      </c>
      <c r="B10" s="9"/>
      <c r="C10" s="9"/>
      <c r="D10" s="9"/>
      <c r="E10" s="9"/>
      <c r="F10" s="9"/>
      <c r="G10" s="9"/>
      <c r="H10" s="9"/>
      <c r="I10" s="9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7"/>
        <v>0</v>
      </c>
      <c r="N10" s="5" t="e">
        <f t="shared" si="2"/>
        <v>#DIV/0!</v>
      </c>
      <c r="O10" s="11" t="e">
        <f t="shared" si="8"/>
        <v>#DIV/0!</v>
      </c>
      <c r="P10" s="5" t="e">
        <f t="shared" si="3"/>
        <v>#DIV/0!</v>
      </c>
      <c r="Q10" s="9">
        <f t="shared" si="4"/>
        <v>0</v>
      </c>
      <c r="R10" s="9">
        <f t="shared" si="5"/>
        <v>0</v>
      </c>
      <c r="U10" s="8" t="s">
        <v>4</v>
      </c>
      <c r="V10" s="5" t="e">
        <f>100*(+E103/(E103+D103))</f>
        <v>#DIV/0!</v>
      </c>
      <c r="W10"/>
      <c r="X10" s="8" t="s">
        <v>47</v>
      </c>
      <c r="Z10" s="11" t="e">
        <f>SUM(N46:N52)</f>
        <v>#DIV/0!</v>
      </c>
      <c r="AA10" s="5" t="e">
        <f t="shared" si="6"/>
        <v>#DIV/0!</v>
      </c>
      <c r="AB10" s="11">
        <f>SUM(Q46:Q52)+SUM(R46:R52)</f>
        <v>0</v>
      </c>
      <c r="AC10" s="11" t="e">
        <f>100*SUM(R46:R52)/AB10</f>
        <v>#DIV/0!</v>
      </c>
    </row>
    <row r="11" spans="1:29" ht="15">
      <c r="A11" s="14">
        <v>32754</v>
      </c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7"/>
        <v>0</v>
      </c>
      <c r="N11" s="5" t="e">
        <f t="shared" si="2"/>
        <v>#DIV/0!</v>
      </c>
      <c r="O11" s="11" t="e">
        <f t="shared" si="8"/>
        <v>#DIV/0!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 t="e">
        <f>100*(+I103/(I103+H103))</f>
        <v>#DIV/0!</v>
      </c>
      <c r="W11"/>
      <c r="Y11" s="8" t="s">
        <v>49</v>
      </c>
      <c r="Z11" s="11" t="e">
        <f>SUM(N53:N59)</f>
        <v>#DIV/0!</v>
      </c>
      <c r="AA11" s="5" t="e">
        <f t="shared" si="6"/>
        <v>#DIV/0!</v>
      </c>
      <c r="AB11" s="11">
        <f>SUM(Q53:Q59)+SUM(R53:R59)</f>
        <v>0</v>
      </c>
      <c r="AC11" s="11" t="e">
        <f>100*SUM(R53:R59)/AB11</f>
        <v>#DIV/0!</v>
      </c>
    </row>
    <row r="12" spans="1:29" ht="15">
      <c r="A12" s="14">
        <v>32755</v>
      </c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7"/>
        <v>0</v>
      </c>
      <c r="N12" s="5" t="e">
        <f t="shared" si="2"/>
        <v>#DIV/0!</v>
      </c>
      <c r="O12" s="11" t="e">
        <f t="shared" si="8"/>
        <v>#DIV/0!</v>
      </c>
      <c r="P12" s="5" t="e">
        <f t="shared" si="3"/>
        <v>#DIV/0!</v>
      </c>
      <c r="Q12" s="9">
        <f t="shared" si="4"/>
        <v>0</v>
      </c>
      <c r="R12" s="9">
        <f t="shared" si="5"/>
        <v>0</v>
      </c>
      <c r="U12" s="8" t="s">
        <v>50</v>
      </c>
      <c r="V12" s="5" t="e">
        <f>100*((E103+I103)/(E103+D103+I103+H103))</f>
        <v>#DIV/0!</v>
      </c>
      <c r="W12"/>
      <c r="X12" s="8" t="s">
        <v>51</v>
      </c>
      <c r="Z12" s="11" t="e">
        <f>SUM(N60:N66)</f>
        <v>#DIV/0!</v>
      </c>
      <c r="AA12" s="5" t="e">
        <f t="shared" si="6"/>
        <v>#DIV/0!</v>
      </c>
      <c r="AB12" s="11">
        <f>SUM(Q60:Q66)+SUM(R60:R66)</f>
        <v>0</v>
      </c>
      <c r="AC12" s="11" t="e">
        <f>100*SUM(R60:R66)/AB12</f>
        <v>#DIV/0!</v>
      </c>
    </row>
    <row r="13" spans="1:29" ht="15">
      <c r="A13" s="14">
        <v>32756</v>
      </c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7"/>
        <v>0</v>
      </c>
      <c r="N13" s="5" t="e">
        <f t="shared" si="2"/>
        <v>#DIV/0!</v>
      </c>
      <c r="O13" s="11" t="e">
        <f t="shared" si="8"/>
        <v>#DIV/0!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 t="e">
        <f>SUM(N67:N73)</f>
        <v>#DIV/0!</v>
      </c>
      <c r="AA13" s="5" t="e">
        <f t="shared" si="6"/>
        <v>#DIV/0!</v>
      </c>
      <c r="AB13" s="11">
        <f>SUM(Q67:Q73)+SUM(R67:R73)</f>
        <v>0</v>
      </c>
      <c r="AC13" s="11" t="e">
        <f>100*SUM(R67:R73)/AB13</f>
        <v>#DIV/0!</v>
      </c>
    </row>
    <row r="14" spans="1:29" ht="15">
      <c r="A14" s="14">
        <v>32757</v>
      </c>
      <c r="B14" s="9"/>
      <c r="C14" s="9"/>
      <c r="D14" s="9"/>
      <c r="E14" s="9"/>
      <c r="F14" s="9"/>
      <c r="G14" s="9"/>
      <c r="H14" s="9"/>
      <c r="I14" s="9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7"/>
        <v>0</v>
      </c>
      <c r="N14" s="5" t="e">
        <f t="shared" si="2"/>
        <v>#DIV/0!</v>
      </c>
      <c r="O14" s="11" t="e">
        <f t="shared" si="8"/>
        <v>#DIV/0!</v>
      </c>
      <c r="P14" s="5" t="e">
        <f t="shared" si="3"/>
        <v>#DIV/0!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 t="e">
        <f>SUM(N74:N80)</f>
        <v>#DIV/0!</v>
      </c>
      <c r="AA14" s="5" t="e">
        <f t="shared" si="6"/>
        <v>#DIV/0!</v>
      </c>
      <c r="AB14" s="11">
        <f>SUM(Q74:Q80)+SUM(R74:R80)</f>
        <v>0</v>
      </c>
      <c r="AC14" s="11" t="e">
        <f>100*SUM(R74:R80)/AB14</f>
        <v>#DIV/0!</v>
      </c>
    </row>
    <row r="15" spans="1:29" ht="15">
      <c r="A15" s="14">
        <v>32758</v>
      </c>
      <c r="D15" s="9"/>
      <c r="E15" s="9"/>
      <c r="H15" s="9"/>
      <c r="I15" s="9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7"/>
        <v>0</v>
      </c>
      <c r="N15" s="5" t="e">
        <f t="shared" si="2"/>
        <v>#DIV/0!</v>
      </c>
      <c r="O15" s="11" t="e">
        <f t="shared" si="8"/>
        <v>#DIV/0!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 t="e">
        <f>SUM(N81:N87)</f>
        <v>#DIV/0!</v>
      </c>
      <c r="AA15" s="5" t="e">
        <f t="shared" si="6"/>
        <v>#DIV/0!</v>
      </c>
      <c r="AB15" s="11">
        <f>SUM(Q81:Q87)+SUM(R81:R87)</f>
        <v>0</v>
      </c>
      <c r="AC15" s="11" t="e">
        <f>100*SUM(R81:R87)/AB15</f>
        <v>#DIV/0!</v>
      </c>
    </row>
    <row r="16" spans="1:29" ht="12.75">
      <c r="A16" s="14">
        <v>32759</v>
      </c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7"/>
        <v>0</v>
      </c>
      <c r="N16" s="5" t="e">
        <f t="shared" si="2"/>
        <v>#DIV/0!</v>
      </c>
      <c r="O16" s="11" t="e">
        <f t="shared" si="8"/>
        <v>#DIV/0!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55</v>
      </c>
      <c r="Z16" s="11" t="e">
        <f>SUM(N88:N94)</f>
        <v>#DIV/0!</v>
      </c>
      <c r="AA16" s="5" t="e">
        <f t="shared" si="6"/>
        <v>#DIV/0!</v>
      </c>
      <c r="AB16" s="11">
        <f>SUM(Q88:Q94)+SUM(R88:R94)</f>
        <v>0</v>
      </c>
      <c r="AC16" s="11" t="e">
        <f>100*SUM(R88:R94)/AB16</f>
        <v>#DIV/0!</v>
      </c>
    </row>
    <row r="17" spans="1:29" ht="15">
      <c r="A17" s="14">
        <v>32760</v>
      </c>
      <c r="B17" s="9"/>
      <c r="D17" s="9"/>
      <c r="E17" s="9"/>
      <c r="F17" s="9"/>
      <c r="H17" s="9"/>
      <c r="I17" s="9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7"/>
        <v>0</v>
      </c>
      <c r="N17" s="5" t="e">
        <f t="shared" si="2"/>
        <v>#DIV/0!</v>
      </c>
      <c r="O17" s="11" t="e">
        <f t="shared" si="8"/>
        <v>#DIV/0!</v>
      </c>
      <c r="P17" s="5" t="e">
        <f t="shared" si="3"/>
        <v>#DIV/0!</v>
      </c>
      <c r="Q17" s="9">
        <f t="shared" si="4"/>
        <v>0</v>
      </c>
      <c r="R17" s="9">
        <f t="shared" si="5"/>
        <v>0</v>
      </c>
      <c r="T17" s="8"/>
      <c r="X17"/>
      <c r="Y17" s="8" t="s">
        <v>56</v>
      </c>
      <c r="Z17" s="11" t="e">
        <f>SUM(N95:N101)</f>
        <v>#DIV/0!</v>
      </c>
      <c r="AA17" s="5" t="e">
        <f t="shared" si="6"/>
        <v>#DIV/0!</v>
      </c>
      <c r="AB17" s="11">
        <f>SUM(Q95:Q101)+SUM(R95:R101)</f>
        <v>0</v>
      </c>
      <c r="AC17" s="11" t="e">
        <f>100*SUM(R95:R101)/AB17</f>
        <v>#DIV/0!</v>
      </c>
    </row>
    <row r="18" spans="1:27" ht="12.75">
      <c r="A18" s="14">
        <v>32761</v>
      </c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7"/>
        <v>0</v>
      </c>
      <c r="N18" s="5" t="e">
        <f t="shared" si="2"/>
        <v>#DIV/0!</v>
      </c>
      <c r="O18" s="11" t="e">
        <f t="shared" si="8"/>
        <v>#DIV/0!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 t="e">
        <f>SUM(Z4:Z17)</f>
        <v>#DIV/0!</v>
      </c>
      <c r="AA18" s="9" t="e">
        <f>SUM(AA4:AA17)</f>
        <v>#DIV/0!</v>
      </c>
    </row>
    <row r="19" spans="1:29" ht="15">
      <c r="A19" s="14">
        <v>32762</v>
      </c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7"/>
        <v>0</v>
      </c>
      <c r="N19" s="5" t="e">
        <f t="shared" si="2"/>
        <v>#DIV/0!</v>
      </c>
      <c r="O19" s="11" t="e">
        <f t="shared" si="8"/>
        <v>#DIV/0!</v>
      </c>
      <c r="P19" s="5" t="e">
        <f t="shared" si="3"/>
        <v>#DIV/0!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2.75">
      <c r="A20" s="14">
        <v>32763</v>
      </c>
      <c r="B20" s="9"/>
      <c r="C20" s="9"/>
      <c r="D20" s="9"/>
      <c r="E20" s="9"/>
      <c r="F20" s="9"/>
      <c r="G20" s="9"/>
      <c r="H20" s="9"/>
      <c r="I20" s="9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7"/>
        <v>0</v>
      </c>
      <c r="N20" s="5" t="e">
        <f t="shared" si="2"/>
        <v>#DIV/0!</v>
      </c>
      <c r="O20" s="11" t="e">
        <f t="shared" si="8"/>
        <v>#DIV/0!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/>
    </row>
    <row r="21" spans="1:25" ht="15">
      <c r="A21" s="14">
        <v>32764</v>
      </c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7"/>
        <v>0</v>
      </c>
      <c r="N21" s="5" t="e">
        <f t="shared" si="2"/>
        <v>#DIV/0!</v>
      </c>
      <c r="O21" s="11" t="e">
        <f t="shared" si="8"/>
        <v>#DIV/0!</v>
      </c>
      <c r="P21" s="5" t="e">
        <f t="shared" si="3"/>
        <v>#DIV/0!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4">
        <v>32765</v>
      </c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7"/>
        <v>0</v>
      </c>
      <c r="N22" s="5" t="e">
        <f t="shared" si="2"/>
        <v>#DIV/0!</v>
      </c>
      <c r="O22" s="11" t="e">
        <f t="shared" si="8"/>
        <v>#DIV/0!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4">
        <v>32766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7"/>
        <v>0</v>
      </c>
      <c r="N23" s="5" t="e">
        <f t="shared" si="2"/>
        <v>#DIV/0!</v>
      </c>
      <c r="O23" s="11" t="e">
        <f t="shared" si="8"/>
        <v>#DIV/0!</v>
      </c>
      <c r="P23" s="5" t="e">
        <f t="shared" si="3"/>
        <v>#DIV/0!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4">
        <v>32767</v>
      </c>
      <c r="B24" s="9"/>
      <c r="D24" s="9"/>
      <c r="E24" s="9"/>
      <c r="F24" s="9"/>
      <c r="H24" s="9"/>
      <c r="I24" s="9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7"/>
        <v>0</v>
      </c>
      <c r="N24" s="5" t="e">
        <f t="shared" si="2"/>
        <v>#DIV/0!</v>
      </c>
      <c r="O24" s="11" t="e">
        <f t="shared" si="8"/>
        <v>#DIV/0!</v>
      </c>
      <c r="P24" s="5" t="e">
        <f t="shared" si="3"/>
        <v>#DIV/0!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4">
        <v>32768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0</v>
      </c>
      <c r="M25" s="9">
        <f t="shared" si="9"/>
        <v>0</v>
      </c>
      <c r="N25" s="5" t="e">
        <f t="shared" si="2"/>
        <v>#DIV/0!</v>
      </c>
      <c r="O25" s="11" t="e">
        <f t="shared" si="8"/>
        <v>#DIV/0!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60</v>
      </c>
      <c r="X25"/>
      <c r="Y25"/>
    </row>
    <row r="26" spans="1:25" ht="15">
      <c r="A26" s="14">
        <v>32769</v>
      </c>
      <c r="C26" s="9"/>
      <c r="D26" s="9"/>
      <c r="E26" s="9"/>
      <c r="G26" s="9"/>
      <c r="H26" s="9"/>
      <c r="I26" s="9"/>
      <c r="J26" s="9">
        <f t="shared" si="0"/>
        <v>0</v>
      </c>
      <c r="K26" s="9">
        <f t="shared" si="1"/>
        <v>0</v>
      </c>
      <c r="L26" s="9">
        <f t="shared" si="9"/>
        <v>0</v>
      </c>
      <c r="M26" s="9">
        <f t="shared" si="9"/>
        <v>0</v>
      </c>
      <c r="N26" s="5" t="e">
        <f t="shared" si="2"/>
        <v>#DIV/0!</v>
      </c>
      <c r="O26" s="11" t="e">
        <f t="shared" si="8"/>
        <v>#DIV/0!</v>
      </c>
      <c r="P26" s="5" t="e">
        <f t="shared" si="3"/>
        <v>#DIV/0!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4">
        <v>32770</v>
      </c>
      <c r="J27" s="9">
        <f t="shared" si="0"/>
        <v>0</v>
      </c>
      <c r="K27" s="9">
        <f t="shared" si="1"/>
        <v>0</v>
      </c>
      <c r="L27" s="9">
        <f t="shared" si="9"/>
        <v>0</v>
      </c>
      <c r="M27" s="9">
        <f t="shared" si="9"/>
        <v>0</v>
      </c>
      <c r="N27" s="5" t="e">
        <f t="shared" si="2"/>
        <v>#DIV/0!</v>
      </c>
      <c r="O27" s="11" t="e">
        <f t="shared" si="8"/>
        <v>#DIV/0!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2.75">
      <c r="A28" s="14">
        <v>32771</v>
      </c>
      <c r="J28" s="9">
        <f t="shared" si="0"/>
        <v>0</v>
      </c>
      <c r="K28" s="9">
        <f t="shared" si="1"/>
        <v>0</v>
      </c>
      <c r="L28" s="9">
        <f t="shared" si="9"/>
        <v>0</v>
      </c>
      <c r="M28" s="9">
        <f t="shared" si="9"/>
        <v>0</v>
      </c>
      <c r="N28" s="5" t="e">
        <f t="shared" si="2"/>
        <v>#DIV/0!</v>
      </c>
      <c r="O28" s="11" t="e">
        <f t="shared" si="8"/>
        <v>#DIV/0!</v>
      </c>
      <c r="P28" s="5" t="e">
        <f t="shared" si="3"/>
        <v>#DIV/0!</v>
      </c>
      <c r="Q28" s="9">
        <f t="shared" si="4"/>
        <v>0</v>
      </c>
      <c r="R28" s="9">
        <f t="shared" si="5"/>
        <v>0</v>
      </c>
      <c r="T28" s="8"/>
    </row>
    <row r="29" spans="1:18" ht="12.75">
      <c r="A29" s="14">
        <v>32772</v>
      </c>
      <c r="J29" s="9">
        <f t="shared" si="0"/>
        <v>0</v>
      </c>
      <c r="K29" s="9">
        <f t="shared" si="1"/>
        <v>0</v>
      </c>
      <c r="L29" s="9">
        <f t="shared" si="9"/>
        <v>0</v>
      </c>
      <c r="M29" s="9">
        <f t="shared" si="9"/>
        <v>0</v>
      </c>
      <c r="N29" s="5" t="e">
        <f t="shared" si="2"/>
        <v>#DIV/0!</v>
      </c>
      <c r="O29" s="11" t="e">
        <f t="shared" si="8"/>
        <v>#DIV/0!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2.75">
      <c r="A30" s="14">
        <v>32773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9"/>
        <v>0</v>
      </c>
      <c r="M30" s="9">
        <f t="shared" si="9"/>
        <v>0</v>
      </c>
      <c r="N30" s="5" t="e">
        <f t="shared" si="2"/>
        <v>#DIV/0!</v>
      </c>
      <c r="O30" s="11" t="e">
        <f t="shared" si="8"/>
        <v>#DIV/0!</v>
      </c>
      <c r="P30" s="5" t="e">
        <f t="shared" si="3"/>
        <v>#DIV/0!</v>
      </c>
      <c r="Q30" s="9">
        <f t="shared" si="4"/>
        <v>0</v>
      </c>
      <c r="R30" s="9">
        <f t="shared" si="5"/>
        <v>0</v>
      </c>
      <c r="T30" s="8"/>
    </row>
    <row r="31" spans="1:20" ht="12.75">
      <c r="A31" s="14">
        <v>32774</v>
      </c>
      <c r="C31" s="9"/>
      <c r="D31" s="9"/>
      <c r="E31" s="9"/>
      <c r="G31" s="9"/>
      <c r="H31" s="9"/>
      <c r="I31" s="9"/>
      <c r="J31" s="9">
        <f t="shared" si="0"/>
        <v>0</v>
      </c>
      <c r="K31" s="9">
        <f t="shared" si="1"/>
        <v>0</v>
      </c>
      <c r="L31" s="9">
        <f t="shared" si="9"/>
        <v>0</v>
      </c>
      <c r="M31" s="9">
        <f t="shared" si="9"/>
        <v>0</v>
      </c>
      <c r="N31" s="5" t="e">
        <f t="shared" si="2"/>
        <v>#DIV/0!</v>
      </c>
      <c r="O31" s="11" t="e">
        <f t="shared" si="8"/>
        <v>#DIV/0!</v>
      </c>
      <c r="P31" s="5" t="e">
        <f t="shared" si="3"/>
        <v>#DIV/0!</v>
      </c>
      <c r="Q31" s="9">
        <f t="shared" si="4"/>
        <v>0</v>
      </c>
      <c r="R31" s="9">
        <f t="shared" si="5"/>
        <v>0</v>
      </c>
      <c r="T31" s="8"/>
    </row>
    <row r="32" spans="1:18" ht="12.75">
      <c r="A32" s="14">
        <v>32775</v>
      </c>
      <c r="J32" s="9">
        <f t="shared" si="0"/>
        <v>0</v>
      </c>
      <c r="K32" s="9">
        <f t="shared" si="1"/>
        <v>0</v>
      </c>
      <c r="L32" s="9">
        <f t="shared" si="9"/>
        <v>0</v>
      </c>
      <c r="M32" s="9">
        <f t="shared" si="9"/>
        <v>0</v>
      </c>
      <c r="N32" s="5" t="e">
        <f t="shared" si="2"/>
        <v>#DIV/0!</v>
      </c>
      <c r="O32" s="11" t="e">
        <f t="shared" si="8"/>
        <v>#DIV/0!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2.75">
      <c r="A33" s="14">
        <v>32776</v>
      </c>
      <c r="J33" s="9">
        <f t="shared" si="0"/>
        <v>0</v>
      </c>
      <c r="K33" s="9">
        <f t="shared" si="1"/>
        <v>0</v>
      </c>
      <c r="L33" s="9">
        <f t="shared" si="9"/>
        <v>0</v>
      </c>
      <c r="M33" s="9">
        <f t="shared" si="9"/>
        <v>0</v>
      </c>
      <c r="N33" s="5" t="e">
        <f t="shared" si="2"/>
        <v>#DIV/0!</v>
      </c>
      <c r="O33" s="11" t="e">
        <f t="shared" si="8"/>
        <v>#DIV/0!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2.75">
      <c r="A34" s="14">
        <v>32777</v>
      </c>
      <c r="D34" s="9"/>
      <c r="E34" s="9"/>
      <c r="H34" s="9"/>
      <c r="I34" s="9"/>
      <c r="J34" s="9">
        <f t="shared" si="0"/>
        <v>0</v>
      </c>
      <c r="K34" s="9">
        <f t="shared" si="1"/>
        <v>0</v>
      </c>
      <c r="L34" s="9">
        <f t="shared" si="9"/>
        <v>0</v>
      </c>
      <c r="M34" s="9">
        <f t="shared" si="9"/>
        <v>0</v>
      </c>
      <c r="N34" s="5" t="e">
        <f t="shared" si="2"/>
        <v>#DIV/0!</v>
      </c>
      <c r="O34" s="11" t="e">
        <f t="shared" si="8"/>
        <v>#DIV/0!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2.75">
      <c r="A35" s="14">
        <v>32778</v>
      </c>
      <c r="J35" s="9">
        <f t="shared" si="0"/>
        <v>0</v>
      </c>
      <c r="K35" s="9">
        <f t="shared" si="1"/>
        <v>0</v>
      </c>
      <c r="L35" s="9">
        <f t="shared" si="9"/>
        <v>0</v>
      </c>
      <c r="M35" s="9">
        <f t="shared" si="9"/>
        <v>0</v>
      </c>
      <c r="N35" s="5" t="e">
        <f t="shared" si="2"/>
        <v>#DIV/0!</v>
      </c>
      <c r="O35" s="11" t="e">
        <f t="shared" si="8"/>
        <v>#DIV/0!</v>
      </c>
      <c r="P35" s="5" t="e">
        <f t="shared" si="3"/>
        <v>#DIV/0!</v>
      </c>
      <c r="Q35" s="9">
        <f t="shared" si="4"/>
        <v>0</v>
      </c>
      <c r="R35" s="9">
        <f t="shared" si="5"/>
        <v>0</v>
      </c>
    </row>
    <row r="36" spans="1:18" ht="12.75">
      <c r="A36" s="14">
        <v>32779</v>
      </c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0</v>
      </c>
      <c r="M36" s="9">
        <f t="shared" si="9"/>
        <v>0</v>
      </c>
      <c r="N36" s="5" t="e">
        <f aca="true" t="shared" si="12" ref="N36:N67">(+J36+K36)*($J$103/($J$103+$K$103))</f>
        <v>#DIV/0!</v>
      </c>
      <c r="O36" s="11" t="e">
        <f t="shared" si="8"/>
        <v>#DIV/0!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2.75">
      <c r="A37" s="14">
        <v>32780</v>
      </c>
      <c r="J37" s="9">
        <f t="shared" si="10"/>
        <v>0</v>
      </c>
      <c r="K37" s="9">
        <f t="shared" si="11"/>
        <v>0</v>
      </c>
      <c r="L37" s="9">
        <f t="shared" si="9"/>
        <v>0</v>
      </c>
      <c r="M37" s="9">
        <f t="shared" si="9"/>
        <v>0</v>
      </c>
      <c r="N37" s="5" t="e">
        <f t="shared" si="12"/>
        <v>#DIV/0!</v>
      </c>
      <c r="O37" s="11" t="e">
        <f aca="true" t="shared" si="16" ref="O37:O68">O36+N37</f>
        <v>#DIV/0!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2.75">
      <c r="A38" s="14">
        <v>32781</v>
      </c>
      <c r="D38" s="9"/>
      <c r="E38" s="9"/>
      <c r="H38" s="9"/>
      <c r="I38" s="9"/>
      <c r="J38" s="9">
        <f t="shared" si="10"/>
        <v>0</v>
      </c>
      <c r="K38" s="9">
        <f t="shared" si="11"/>
        <v>0</v>
      </c>
      <c r="L38" s="9">
        <f t="shared" si="9"/>
        <v>0</v>
      </c>
      <c r="M38" s="9">
        <f t="shared" si="9"/>
        <v>0</v>
      </c>
      <c r="N38" s="5" t="e">
        <f t="shared" si="12"/>
        <v>#DIV/0!</v>
      </c>
      <c r="O38" s="11" t="e">
        <f t="shared" si="16"/>
        <v>#DIV/0!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2.75">
      <c r="A39" s="14">
        <v>32782</v>
      </c>
      <c r="J39" s="9">
        <f t="shared" si="10"/>
        <v>0</v>
      </c>
      <c r="K39" s="9">
        <f t="shared" si="11"/>
        <v>0</v>
      </c>
      <c r="L39" s="9">
        <f t="shared" si="9"/>
        <v>0</v>
      </c>
      <c r="M39" s="9">
        <f t="shared" si="9"/>
        <v>0</v>
      </c>
      <c r="N39" s="5" t="e">
        <f t="shared" si="12"/>
        <v>#DIV/0!</v>
      </c>
      <c r="O39" s="11" t="e">
        <f t="shared" si="16"/>
        <v>#DIV/0!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2.75">
      <c r="A40" s="14">
        <v>32783</v>
      </c>
      <c r="J40" s="9">
        <f t="shared" si="10"/>
        <v>0</v>
      </c>
      <c r="K40" s="9">
        <f t="shared" si="11"/>
        <v>0</v>
      </c>
      <c r="L40" s="9">
        <f t="shared" si="9"/>
        <v>0</v>
      </c>
      <c r="M40" s="9">
        <f t="shared" si="9"/>
        <v>0</v>
      </c>
      <c r="N40" s="5" t="e">
        <f t="shared" si="12"/>
        <v>#DIV/0!</v>
      </c>
      <c r="O40" s="11" t="e">
        <f t="shared" si="16"/>
        <v>#DIV/0!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2.75">
      <c r="A41" s="14">
        <v>32784</v>
      </c>
      <c r="J41" s="9">
        <f t="shared" si="10"/>
        <v>0</v>
      </c>
      <c r="K41" s="9">
        <f t="shared" si="11"/>
        <v>0</v>
      </c>
      <c r="L41" s="9">
        <f t="shared" si="9"/>
        <v>0</v>
      </c>
      <c r="M41" s="9">
        <f t="shared" si="9"/>
        <v>0</v>
      </c>
      <c r="N41" s="5" t="e">
        <f t="shared" si="12"/>
        <v>#DIV/0!</v>
      </c>
      <c r="O41" s="11" t="e">
        <f t="shared" si="16"/>
        <v>#DIV/0!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2.75">
      <c r="A42" s="14">
        <v>32785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9"/>
        <v>0</v>
      </c>
      <c r="M42" s="9">
        <f t="shared" si="9"/>
        <v>0</v>
      </c>
      <c r="N42" s="5" t="e">
        <f t="shared" si="12"/>
        <v>#DIV/0!</v>
      </c>
      <c r="O42" s="11" t="e">
        <f t="shared" si="16"/>
        <v>#DIV/0!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2.75">
      <c r="A43" s="14">
        <v>32786</v>
      </c>
      <c r="J43" s="9">
        <f t="shared" si="10"/>
        <v>0</v>
      </c>
      <c r="K43" s="9">
        <f t="shared" si="11"/>
        <v>0</v>
      </c>
      <c r="L43" s="9">
        <f t="shared" si="9"/>
        <v>0</v>
      </c>
      <c r="M43" s="9">
        <f t="shared" si="9"/>
        <v>0</v>
      </c>
      <c r="N43" s="5" t="e">
        <f t="shared" si="12"/>
        <v>#DIV/0!</v>
      </c>
      <c r="O43" s="11" t="e">
        <f t="shared" si="16"/>
        <v>#DIV/0!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2.75">
      <c r="A44" s="14">
        <v>32787</v>
      </c>
      <c r="J44" s="9">
        <f t="shared" si="10"/>
        <v>0</v>
      </c>
      <c r="K44" s="9">
        <f t="shared" si="11"/>
        <v>0</v>
      </c>
      <c r="L44" s="9">
        <f t="shared" si="9"/>
        <v>0</v>
      </c>
      <c r="M44" s="9">
        <f t="shared" si="9"/>
        <v>0</v>
      </c>
      <c r="N44" s="5" t="e">
        <f t="shared" si="12"/>
        <v>#DIV/0!</v>
      </c>
      <c r="O44" s="11" t="e">
        <f t="shared" si="16"/>
        <v>#DIV/0!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2.75">
      <c r="A45" s="14">
        <v>32788</v>
      </c>
      <c r="D45" s="9"/>
      <c r="E45" s="9"/>
      <c r="H45" s="9"/>
      <c r="I45" s="9"/>
      <c r="J45" s="9">
        <f t="shared" si="10"/>
        <v>0</v>
      </c>
      <c r="K45" s="9">
        <f t="shared" si="11"/>
        <v>0</v>
      </c>
      <c r="L45" s="9">
        <f aca="true" t="shared" si="17" ref="L45:M64">L44+J45</f>
        <v>0</v>
      </c>
      <c r="M45" s="9">
        <f t="shared" si="17"/>
        <v>0</v>
      </c>
      <c r="N45" s="5" t="e">
        <f t="shared" si="12"/>
        <v>#DIV/0!</v>
      </c>
      <c r="O45" s="11" t="e">
        <f t="shared" si="16"/>
        <v>#DIV/0!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2.75">
      <c r="A46" s="14">
        <v>32789</v>
      </c>
      <c r="J46" s="9">
        <f t="shared" si="10"/>
        <v>0</v>
      </c>
      <c r="K46" s="9">
        <f t="shared" si="11"/>
        <v>0</v>
      </c>
      <c r="L46" s="9">
        <f t="shared" si="17"/>
        <v>0</v>
      </c>
      <c r="M46" s="9">
        <f t="shared" si="17"/>
        <v>0</v>
      </c>
      <c r="N46" s="5" t="e">
        <f t="shared" si="12"/>
        <v>#DIV/0!</v>
      </c>
      <c r="O46" s="11" t="e">
        <f t="shared" si="16"/>
        <v>#DIV/0!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2.75">
      <c r="A47" s="14">
        <v>32790</v>
      </c>
      <c r="J47" s="9">
        <f t="shared" si="10"/>
        <v>0</v>
      </c>
      <c r="K47" s="9">
        <f t="shared" si="11"/>
        <v>0</v>
      </c>
      <c r="L47" s="9">
        <f t="shared" si="17"/>
        <v>0</v>
      </c>
      <c r="M47" s="9">
        <f t="shared" si="17"/>
        <v>0</v>
      </c>
      <c r="N47" s="5" t="e">
        <f t="shared" si="12"/>
        <v>#DIV/0!</v>
      </c>
      <c r="O47" s="11" t="e">
        <f t="shared" si="16"/>
        <v>#DIV/0!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2.75">
      <c r="A48" s="14">
        <v>32791</v>
      </c>
      <c r="J48" s="9">
        <f t="shared" si="10"/>
        <v>0</v>
      </c>
      <c r="K48" s="9">
        <f t="shared" si="11"/>
        <v>0</v>
      </c>
      <c r="L48" s="9">
        <f t="shared" si="17"/>
        <v>0</v>
      </c>
      <c r="M48" s="9">
        <f t="shared" si="17"/>
        <v>0</v>
      </c>
      <c r="N48" s="5" t="e">
        <f t="shared" si="12"/>
        <v>#DIV/0!</v>
      </c>
      <c r="O48" s="11" t="e">
        <f t="shared" si="16"/>
        <v>#DIV/0!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2.75">
      <c r="A49" s="14">
        <v>32792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7"/>
        <v>0</v>
      </c>
      <c r="M49" s="9">
        <f t="shared" si="17"/>
        <v>0</v>
      </c>
      <c r="N49" s="5" t="e">
        <f t="shared" si="12"/>
        <v>#DIV/0!</v>
      </c>
      <c r="O49" s="11" t="e">
        <f t="shared" si="16"/>
        <v>#DIV/0!</v>
      </c>
      <c r="P49" s="5" t="e">
        <f t="shared" si="13"/>
        <v>#DIV/0!</v>
      </c>
      <c r="Q49" s="9">
        <f t="shared" si="14"/>
        <v>0</v>
      </c>
      <c r="R49" s="9">
        <f t="shared" si="15"/>
        <v>0</v>
      </c>
    </row>
    <row r="50" spans="1:18" ht="12.75">
      <c r="A50" s="14">
        <v>32793</v>
      </c>
      <c r="J50" s="9">
        <f t="shared" si="10"/>
        <v>0</v>
      </c>
      <c r="K50" s="9">
        <f t="shared" si="11"/>
        <v>0</v>
      </c>
      <c r="L50" s="9">
        <f t="shared" si="17"/>
        <v>0</v>
      </c>
      <c r="M50" s="9">
        <f t="shared" si="17"/>
        <v>0</v>
      </c>
      <c r="N50" s="5" t="e">
        <f t="shared" si="12"/>
        <v>#DIV/0!</v>
      </c>
      <c r="O50" s="11" t="e">
        <f t="shared" si="16"/>
        <v>#DIV/0!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2.75">
      <c r="A51" s="14">
        <v>32794</v>
      </c>
      <c r="J51" s="9">
        <f t="shared" si="10"/>
        <v>0</v>
      </c>
      <c r="K51" s="9">
        <f t="shared" si="11"/>
        <v>0</v>
      </c>
      <c r="L51" s="9">
        <f t="shared" si="17"/>
        <v>0</v>
      </c>
      <c r="M51" s="9">
        <f t="shared" si="17"/>
        <v>0</v>
      </c>
      <c r="N51" s="5" t="e">
        <f t="shared" si="12"/>
        <v>#DIV/0!</v>
      </c>
      <c r="O51" s="11" t="e">
        <f t="shared" si="16"/>
        <v>#DIV/0!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2.75">
      <c r="A52" s="14">
        <v>32795</v>
      </c>
      <c r="B52" s="9"/>
      <c r="D52" s="9"/>
      <c r="E52" s="9"/>
      <c r="F52" s="9"/>
      <c r="H52" s="9"/>
      <c r="I52" s="9"/>
      <c r="J52" s="9">
        <f t="shared" si="10"/>
        <v>0</v>
      </c>
      <c r="K52" s="9">
        <f t="shared" si="11"/>
        <v>0</v>
      </c>
      <c r="L52" s="9">
        <f t="shared" si="17"/>
        <v>0</v>
      </c>
      <c r="M52" s="9">
        <f t="shared" si="17"/>
        <v>0</v>
      </c>
      <c r="N52" s="5" t="e">
        <f t="shared" si="12"/>
        <v>#DIV/0!</v>
      </c>
      <c r="O52" s="11" t="e">
        <f t="shared" si="16"/>
        <v>#DIV/0!</v>
      </c>
      <c r="P52" s="5" t="e">
        <f t="shared" si="13"/>
        <v>#DIV/0!</v>
      </c>
      <c r="Q52" s="9">
        <f t="shared" si="14"/>
        <v>0</v>
      </c>
      <c r="R52" s="9">
        <f t="shared" si="15"/>
        <v>0</v>
      </c>
    </row>
    <row r="53" spans="1:19" ht="12.75">
      <c r="A53" s="14">
        <v>32796</v>
      </c>
      <c r="J53" s="9">
        <f t="shared" si="10"/>
        <v>0</v>
      </c>
      <c r="K53" s="9">
        <f t="shared" si="11"/>
        <v>0</v>
      </c>
      <c r="L53" s="9">
        <f t="shared" si="17"/>
        <v>0</v>
      </c>
      <c r="M53" s="9">
        <f t="shared" si="17"/>
        <v>0</v>
      </c>
      <c r="N53" s="5" t="e">
        <f t="shared" si="12"/>
        <v>#DIV/0!</v>
      </c>
      <c r="O53" s="11" t="e">
        <f t="shared" si="16"/>
        <v>#DIV/0!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62</v>
      </c>
    </row>
    <row r="54" spans="1:18" ht="12.75">
      <c r="A54" s="14">
        <v>32797</v>
      </c>
      <c r="D54" s="9"/>
      <c r="E54" s="9"/>
      <c r="H54" s="9"/>
      <c r="I54" s="9"/>
      <c r="J54" s="9">
        <f t="shared" si="10"/>
        <v>0</v>
      </c>
      <c r="K54" s="9">
        <f t="shared" si="11"/>
        <v>0</v>
      </c>
      <c r="L54" s="9">
        <f t="shared" si="17"/>
        <v>0</v>
      </c>
      <c r="M54" s="9">
        <f t="shared" si="17"/>
        <v>0</v>
      </c>
      <c r="N54" s="5" t="e">
        <f t="shared" si="12"/>
        <v>#DIV/0!</v>
      </c>
      <c r="O54" s="11" t="e">
        <f t="shared" si="16"/>
        <v>#DIV/0!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2.75">
      <c r="A55" s="14">
        <v>32798</v>
      </c>
      <c r="J55" s="9">
        <f t="shared" si="10"/>
        <v>0</v>
      </c>
      <c r="K55" s="9">
        <f t="shared" si="11"/>
        <v>0</v>
      </c>
      <c r="L55" s="9">
        <f t="shared" si="17"/>
        <v>0</v>
      </c>
      <c r="M55" s="9">
        <f t="shared" si="17"/>
        <v>0</v>
      </c>
      <c r="N55" s="5" t="e">
        <f t="shared" si="12"/>
        <v>#DIV/0!</v>
      </c>
      <c r="O55" s="11" t="e">
        <f t="shared" si="16"/>
        <v>#DIV/0!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2.75">
      <c r="A56" s="14">
        <v>32799</v>
      </c>
      <c r="J56" s="9">
        <f t="shared" si="10"/>
        <v>0</v>
      </c>
      <c r="K56" s="9">
        <f t="shared" si="11"/>
        <v>0</v>
      </c>
      <c r="L56" s="9">
        <f t="shared" si="17"/>
        <v>0</v>
      </c>
      <c r="M56" s="9">
        <f t="shared" si="17"/>
        <v>0</v>
      </c>
      <c r="N56" s="5" t="e">
        <f t="shared" si="12"/>
        <v>#DIV/0!</v>
      </c>
      <c r="O56" s="11" t="e">
        <f t="shared" si="16"/>
        <v>#DIV/0!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2.75">
      <c r="A57" s="14">
        <v>32800</v>
      </c>
      <c r="J57" s="9">
        <f t="shared" si="10"/>
        <v>0</v>
      </c>
      <c r="K57" s="9">
        <f t="shared" si="11"/>
        <v>0</v>
      </c>
      <c r="L57" s="9">
        <f t="shared" si="17"/>
        <v>0</v>
      </c>
      <c r="M57" s="9">
        <f t="shared" si="17"/>
        <v>0</v>
      </c>
      <c r="N57" s="5" t="e">
        <f t="shared" si="12"/>
        <v>#DIV/0!</v>
      </c>
      <c r="O57" s="11" t="e">
        <f t="shared" si="16"/>
        <v>#DIV/0!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2.75">
      <c r="A58" s="14">
        <v>32801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7"/>
        <v>0</v>
      </c>
      <c r="M58" s="9">
        <f t="shared" si="17"/>
        <v>0</v>
      </c>
      <c r="N58" s="5" t="e">
        <f t="shared" si="12"/>
        <v>#DIV/0!</v>
      </c>
      <c r="O58" s="11" t="e">
        <f t="shared" si="16"/>
        <v>#DIV/0!</v>
      </c>
      <c r="P58" s="5" t="e">
        <f t="shared" si="13"/>
        <v>#DIV/0!</v>
      </c>
      <c r="Q58" s="9">
        <f t="shared" si="14"/>
        <v>0</v>
      </c>
      <c r="R58" s="9">
        <f t="shared" si="15"/>
        <v>0</v>
      </c>
    </row>
    <row r="59" spans="1:18" ht="12.75">
      <c r="A59" s="14">
        <v>32802</v>
      </c>
      <c r="J59" s="9">
        <f t="shared" si="10"/>
        <v>0</v>
      </c>
      <c r="K59" s="9">
        <f t="shared" si="11"/>
        <v>0</v>
      </c>
      <c r="L59" s="9">
        <f t="shared" si="17"/>
        <v>0</v>
      </c>
      <c r="M59" s="9">
        <f t="shared" si="17"/>
        <v>0</v>
      </c>
      <c r="N59" s="5" t="e">
        <f t="shared" si="12"/>
        <v>#DIV/0!</v>
      </c>
      <c r="O59" s="11" t="e">
        <f t="shared" si="16"/>
        <v>#DIV/0!</v>
      </c>
      <c r="P59" s="5" t="e">
        <f t="shared" si="13"/>
        <v>#DIV/0!</v>
      </c>
      <c r="Q59" s="9">
        <f t="shared" si="14"/>
        <v>0</v>
      </c>
      <c r="R59" s="9">
        <f t="shared" si="15"/>
        <v>0</v>
      </c>
    </row>
    <row r="60" spans="1:18" ht="12.75">
      <c r="A60" s="14">
        <v>32803</v>
      </c>
      <c r="J60" s="9">
        <f t="shared" si="10"/>
        <v>0</v>
      </c>
      <c r="K60" s="9">
        <f t="shared" si="11"/>
        <v>0</v>
      </c>
      <c r="L60" s="9">
        <f t="shared" si="17"/>
        <v>0</v>
      </c>
      <c r="M60" s="9">
        <f t="shared" si="17"/>
        <v>0</v>
      </c>
      <c r="N60" s="5" t="e">
        <f t="shared" si="12"/>
        <v>#DIV/0!</v>
      </c>
      <c r="O60" s="11" t="e">
        <f t="shared" si="16"/>
        <v>#DIV/0!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2.75">
      <c r="A61" s="14">
        <v>32804</v>
      </c>
      <c r="J61" s="9">
        <f t="shared" si="10"/>
        <v>0</v>
      </c>
      <c r="K61" s="9">
        <f t="shared" si="11"/>
        <v>0</v>
      </c>
      <c r="L61" s="9">
        <f t="shared" si="17"/>
        <v>0</v>
      </c>
      <c r="M61" s="9">
        <f t="shared" si="17"/>
        <v>0</v>
      </c>
      <c r="N61" s="5" t="e">
        <f t="shared" si="12"/>
        <v>#DIV/0!</v>
      </c>
      <c r="O61" s="11" t="e">
        <f t="shared" si="16"/>
        <v>#DIV/0!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2.75">
      <c r="A62" s="14">
        <v>32805</v>
      </c>
      <c r="J62" s="9">
        <f t="shared" si="10"/>
        <v>0</v>
      </c>
      <c r="K62" s="9">
        <f t="shared" si="11"/>
        <v>0</v>
      </c>
      <c r="L62" s="9">
        <f t="shared" si="17"/>
        <v>0</v>
      </c>
      <c r="M62" s="9">
        <f t="shared" si="17"/>
        <v>0</v>
      </c>
      <c r="N62" s="5" t="e">
        <f t="shared" si="12"/>
        <v>#DIV/0!</v>
      </c>
      <c r="O62" s="11" t="e">
        <f t="shared" si="16"/>
        <v>#DIV/0!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2.75">
      <c r="A63" s="14">
        <v>32806</v>
      </c>
      <c r="C63" s="9"/>
      <c r="D63" s="9"/>
      <c r="E63" s="9"/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7"/>
        <v>0</v>
      </c>
      <c r="M63" s="9">
        <f t="shared" si="17"/>
        <v>0</v>
      </c>
      <c r="N63" s="5" t="e">
        <f t="shared" si="12"/>
        <v>#DIV/0!</v>
      </c>
      <c r="O63" s="11" t="e">
        <f t="shared" si="16"/>
        <v>#DIV/0!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2.75">
      <c r="A64" s="14">
        <v>32807</v>
      </c>
      <c r="J64" s="9">
        <f t="shared" si="10"/>
        <v>0</v>
      </c>
      <c r="K64" s="9">
        <f t="shared" si="11"/>
        <v>0</v>
      </c>
      <c r="L64" s="9">
        <f t="shared" si="17"/>
        <v>0</v>
      </c>
      <c r="M64" s="9">
        <f t="shared" si="17"/>
        <v>0</v>
      </c>
      <c r="N64" s="5" t="e">
        <f t="shared" si="12"/>
        <v>#DIV/0!</v>
      </c>
      <c r="O64" s="11" t="e">
        <f t="shared" si="16"/>
        <v>#DIV/0!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2.75">
      <c r="A65" s="14">
        <v>32808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0</v>
      </c>
      <c r="M65" s="9">
        <f t="shared" si="18"/>
        <v>0</v>
      </c>
      <c r="N65" s="5" t="e">
        <f t="shared" si="12"/>
        <v>#DIV/0!</v>
      </c>
      <c r="O65" s="11" t="e">
        <f t="shared" si="16"/>
        <v>#DIV/0!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2.75">
      <c r="A66" s="14">
        <v>32809</v>
      </c>
      <c r="C66" s="9"/>
      <c r="D66" s="9"/>
      <c r="E66" s="9"/>
      <c r="G66" s="9"/>
      <c r="H66" s="9"/>
      <c r="I66" s="9"/>
      <c r="J66" s="9">
        <f t="shared" si="10"/>
        <v>0</v>
      </c>
      <c r="K66" s="9">
        <f t="shared" si="11"/>
        <v>0</v>
      </c>
      <c r="L66" s="9">
        <f t="shared" si="18"/>
        <v>0</v>
      </c>
      <c r="M66" s="9">
        <f t="shared" si="18"/>
        <v>0</v>
      </c>
      <c r="N66" s="5" t="e">
        <f t="shared" si="12"/>
        <v>#DIV/0!</v>
      </c>
      <c r="O66" s="11" t="e">
        <f t="shared" si="16"/>
        <v>#DIV/0!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2.75">
      <c r="A67" s="14">
        <v>32810</v>
      </c>
      <c r="J67" s="9">
        <f t="shared" si="10"/>
        <v>0</v>
      </c>
      <c r="K67" s="9">
        <f t="shared" si="11"/>
        <v>0</v>
      </c>
      <c r="L67" s="9">
        <f t="shared" si="18"/>
        <v>0</v>
      </c>
      <c r="M67" s="9">
        <f t="shared" si="18"/>
        <v>0</v>
      </c>
      <c r="N67" s="5" t="e">
        <f t="shared" si="12"/>
        <v>#DIV/0!</v>
      </c>
      <c r="O67" s="11" t="e">
        <f t="shared" si="16"/>
        <v>#DIV/0!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63</v>
      </c>
    </row>
    <row r="68" spans="1:18" ht="12.75">
      <c r="A68" s="14">
        <v>32811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0</v>
      </c>
      <c r="M68" s="9">
        <f t="shared" si="18"/>
        <v>0</v>
      </c>
      <c r="N68" s="5" t="e">
        <f aca="true" t="shared" si="21" ref="N68:N101">(+J68+K68)*($J$103/($J$103+$K$103))</f>
        <v>#DIV/0!</v>
      </c>
      <c r="O68" s="11" t="e">
        <f t="shared" si="16"/>
        <v>#DIV/0!</v>
      </c>
      <c r="P68" s="5" t="e">
        <f aca="true" t="shared" si="22" ref="P68:P101">O68*100/$N$103</f>
        <v>#DIV/0!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4">
        <v>32812</v>
      </c>
      <c r="J69" s="9">
        <f t="shared" si="19"/>
        <v>0</v>
      </c>
      <c r="K69" s="9">
        <f t="shared" si="20"/>
        <v>0</v>
      </c>
      <c r="L69" s="9">
        <f t="shared" si="18"/>
        <v>0</v>
      </c>
      <c r="M69" s="9">
        <f t="shared" si="18"/>
        <v>0</v>
      </c>
      <c r="N69" s="5" t="e">
        <f t="shared" si="21"/>
        <v>#DIV/0!</v>
      </c>
      <c r="O69" s="11" t="e">
        <f aca="true" t="shared" si="25" ref="O69:O101">O68+N69</f>
        <v>#DIV/0!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2.75">
      <c r="A70" s="14">
        <v>32813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18"/>
        <v>0</v>
      </c>
      <c r="M70" s="9">
        <f t="shared" si="18"/>
        <v>0</v>
      </c>
      <c r="N70" s="5" t="e">
        <f t="shared" si="21"/>
        <v>#DIV/0!</v>
      </c>
      <c r="O70" s="11" t="e">
        <f t="shared" si="25"/>
        <v>#DIV/0!</v>
      </c>
      <c r="P70" s="5" t="e">
        <f t="shared" si="22"/>
        <v>#DIV/0!</v>
      </c>
      <c r="Q70" s="9">
        <f t="shared" si="23"/>
        <v>0</v>
      </c>
      <c r="R70" s="9">
        <f t="shared" si="24"/>
        <v>0</v>
      </c>
    </row>
    <row r="71" spans="1:18" ht="12.75">
      <c r="A71" s="14">
        <v>32814</v>
      </c>
      <c r="J71" s="9">
        <f t="shared" si="19"/>
        <v>0</v>
      </c>
      <c r="K71" s="9">
        <f t="shared" si="20"/>
        <v>0</v>
      </c>
      <c r="L71" s="9">
        <f t="shared" si="18"/>
        <v>0</v>
      </c>
      <c r="M71" s="9">
        <f t="shared" si="18"/>
        <v>0</v>
      </c>
      <c r="N71" s="5" t="e">
        <f t="shared" si="21"/>
        <v>#DIV/0!</v>
      </c>
      <c r="O71" s="11" t="e">
        <f t="shared" si="25"/>
        <v>#DIV/0!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2.75">
      <c r="A72" s="14">
        <v>32815</v>
      </c>
      <c r="J72" s="9">
        <f t="shared" si="19"/>
        <v>0</v>
      </c>
      <c r="K72" s="9">
        <f t="shared" si="20"/>
        <v>0</v>
      </c>
      <c r="L72" s="9">
        <f t="shared" si="18"/>
        <v>0</v>
      </c>
      <c r="M72" s="9">
        <f t="shared" si="18"/>
        <v>0</v>
      </c>
      <c r="N72" s="5" t="e">
        <f t="shared" si="21"/>
        <v>#DIV/0!</v>
      </c>
      <c r="O72" s="11" t="e">
        <f t="shared" si="25"/>
        <v>#DIV/0!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2.75">
      <c r="A73" s="14">
        <v>32816</v>
      </c>
      <c r="E73" s="9"/>
      <c r="I73" s="9"/>
      <c r="J73" s="9">
        <f t="shared" si="19"/>
        <v>0</v>
      </c>
      <c r="K73" s="9">
        <f t="shared" si="20"/>
        <v>0</v>
      </c>
      <c r="L73" s="9">
        <f t="shared" si="18"/>
        <v>0</v>
      </c>
      <c r="M73" s="9">
        <f t="shared" si="18"/>
        <v>0</v>
      </c>
      <c r="N73" s="5" t="e">
        <f t="shared" si="21"/>
        <v>#DIV/0!</v>
      </c>
      <c r="O73" s="11" t="e">
        <f t="shared" si="25"/>
        <v>#DIV/0!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2.75">
      <c r="A74" s="14">
        <v>32817</v>
      </c>
      <c r="J74" s="9">
        <f t="shared" si="19"/>
        <v>0</v>
      </c>
      <c r="K74" s="9">
        <f t="shared" si="20"/>
        <v>0</v>
      </c>
      <c r="L74" s="9">
        <f t="shared" si="18"/>
        <v>0</v>
      </c>
      <c r="M74" s="9">
        <f t="shared" si="18"/>
        <v>0</v>
      </c>
      <c r="N74" s="5" t="e">
        <f t="shared" si="21"/>
        <v>#DIV/0!</v>
      </c>
      <c r="O74" s="11" t="e">
        <f t="shared" si="25"/>
        <v>#DIV/0!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2.75">
      <c r="A75" s="14">
        <v>32818</v>
      </c>
      <c r="J75" s="9">
        <f t="shared" si="19"/>
        <v>0</v>
      </c>
      <c r="K75" s="9">
        <f t="shared" si="20"/>
        <v>0</v>
      </c>
      <c r="L75" s="9">
        <f t="shared" si="18"/>
        <v>0</v>
      </c>
      <c r="M75" s="9">
        <f t="shared" si="18"/>
        <v>0</v>
      </c>
      <c r="N75" s="5" t="e">
        <f t="shared" si="21"/>
        <v>#DIV/0!</v>
      </c>
      <c r="O75" s="11" t="e">
        <f t="shared" si="25"/>
        <v>#DIV/0!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2.75">
      <c r="A76" s="14">
        <v>32819</v>
      </c>
      <c r="J76" s="9">
        <f t="shared" si="19"/>
        <v>0</v>
      </c>
      <c r="K76" s="9">
        <f t="shared" si="20"/>
        <v>0</v>
      </c>
      <c r="L76" s="9">
        <f t="shared" si="18"/>
        <v>0</v>
      </c>
      <c r="M76" s="9">
        <f t="shared" si="18"/>
        <v>0</v>
      </c>
      <c r="N76" s="5" t="e">
        <f t="shared" si="21"/>
        <v>#DIV/0!</v>
      </c>
      <c r="O76" s="11" t="e">
        <f t="shared" si="25"/>
        <v>#DIV/0!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2.75">
      <c r="A77" s="14">
        <v>32820</v>
      </c>
      <c r="J77" s="9">
        <f t="shared" si="19"/>
        <v>0</v>
      </c>
      <c r="K77" s="9">
        <f t="shared" si="20"/>
        <v>0</v>
      </c>
      <c r="L77" s="9">
        <f t="shared" si="18"/>
        <v>0</v>
      </c>
      <c r="M77" s="9">
        <f t="shared" si="18"/>
        <v>0</v>
      </c>
      <c r="N77" s="5" t="e">
        <f t="shared" si="21"/>
        <v>#DIV/0!</v>
      </c>
      <c r="O77" s="11" t="e">
        <f t="shared" si="25"/>
        <v>#DIV/0!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2.75">
      <c r="A78" s="14">
        <v>32821</v>
      </c>
      <c r="C78" s="9"/>
      <c r="D78" s="9"/>
      <c r="G78" s="9"/>
      <c r="H78" s="9"/>
      <c r="J78" s="9">
        <f t="shared" si="19"/>
        <v>0</v>
      </c>
      <c r="K78" s="9">
        <f t="shared" si="20"/>
        <v>0</v>
      </c>
      <c r="L78" s="9">
        <f t="shared" si="18"/>
        <v>0</v>
      </c>
      <c r="M78" s="9">
        <f t="shared" si="18"/>
        <v>0</v>
      </c>
      <c r="N78" s="5" t="e">
        <f t="shared" si="21"/>
        <v>#DIV/0!</v>
      </c>
      <c r="O78" s="11" t="e">
        <f t="shared" si="25"/>
        <v>#DIV/0!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2.75">
      <c r="A79" s="14">
        <v>32822</v>
      </c>
      <c r="J79" s="9">
        <f t="shared" si="19"/>
        <v>0</v>
      </c>
      <c r="K79" s="9">
        <f t="shared" si="20"/>
        <v>0</v>
      </c>
      <c r="L79" s="9">
        <f t="shared" si="18"/>
        <v>0</v>
      </c>
      <c r="M79" s="9">
        <f t="shared" si="18"/>
        <v>0</v>
      </c>
      <c r="N79" s="5" t="e">
        <f t="shared" si="21"/>
        <v>#DIV/0!</v>
      </c>
      <c r="O79" s="11" t="e">
        <f t="shared" si="25"/>
        <v>#DIV/0!</v>
      </c>
      <c r="P79" s="5" t="e">
        <f t="shared" si="22"/>
        <v>#DIV/0!</v>
      </c>
      <c r="Q79" s="9">
        <f t="shared" si="23"/>
        <v>0</v>
      </c>
      <c r="R79" s="9">
        <f t="shared" si="24"/>
        <v>0</v>
      </c>
    </row>
    <row r="80" spans="1:18" ht="12.75">
      <c r="A80" s="14">
        <v>32823</v>
      </c>
      <c r="J80" s="9">
        <f t="shared" si="19"/>
        <v>0</v>
      </c>
      <c r="K80" s="9">
        <f t="shared" si="20"/>
        <v>0</v>
      </c>
      <c r="L80" s="9">
        <f t="shared" si="18"/>
        <v>0</v>
      </c>
      <c r="M80" s="9">
        <f t="shared" si="18"/>
        <v>0</v>
      </c>
      <c r="N80" s="5" t="e">
        <f t="shared" si="21"/>
        <v>#DIV/0!</v>
      </c>
      <c r="O80" s="11" t="e">
        <f t="shared" si="25"/>
        <v>#DIV/0!</v>
      </c>
      <c r="P80" s="5" t="e">
        <f t="shared" si="22"/>
        <v>#DIV/0!</v>
      </c>
      <c r="Q80" s="9">
        <f t="shared" si="23"/>
        <v>0</v>
      </c>
      <c r="R80" s="9">
        <f t="shared" si="24"/>
        <v>0</v>
      </c>
    </row>
    <row r="81" spans="1:19" ht="12.75">
      <c r="A81" s="14">
        <v>32824</v>
      </c>
      <c r="J81" s="9">
        <f t="shared" si="19"/>
        <v>0</v>
      </c>
      <c r="K81" s="9">
        <f t="shared" si="20"/>
        <v>0</v>
      </c>
      <c r="L81" s="9">
        <f t="shared" si="18"/>
        <v>0</v>
      </c>
      <c r="M81" s="9">
        <f t="shared" si="18"/>
        <v>0</v>
      </c>
      <c r="N81" s="5" t="e">
        <f t="shared" si="21"/>
        <v>#DIV/0!</v>
      </c>
      <c r="O81" s="11" t="e">
        <f t="shared" si="25"/>
        <v>#DIV/0!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64</v>
      </c>
    </row>
    <row r="82" spans="1:18" ht="12.75">
      <c r="A82" s="14">
        <v>32825</v>
      </c>
      <c r="J82" s="9">
        <f t="shared" si="19"/>
        <v>0</v>
      </c>
      <c r="K82" s="9">
        <f t="shared" si="20"/>
        <v>0</v>
      </c>
      <c r="L82" s="9">
        <f t="shared" si="18"/>
        <v>0</v>
      </c>
      <c r="M82" s="9">
        <f t="shared" si="18"/>
        <v>0</v>
      </c>
      <c r="N82" s="5" t="e">
        <f t="shared" si="21"/>
        <v>#DIV/0!</v>
      </c>
      <c r="O82" s="11" t="e">
        <f t="shared" si="25"/>
        <v>#DIV/0!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2.75">
      <c r="A83" s="14">
        <v>32826</v>
      </c>
      <c r="J83" s="9">
        <f t="shared" si="19"/>
        <v>0</v>
      </c>
      <c r="K83" s="9">
        <f t="shared" si="20"/>
        <v>0</v>
      </c>
      <c r="L83" s="9">
        <f t="shared" si="18"/>
        <v>0</v>
      </c>
      <c r="M83" s="9">
        <f t="shared" si="18"/>
        <v>0</v>
      </c>
      <c r="N83" s="5" t="e">
        <f t="shared" si="21"/>
        <v>#DIV/0!</v>
      </c>
      <c r="O83" s="11" t="e">
        <f t="shared" si="25"/>
        <v>#DIV/0!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2.75">
      <c r="A84" s="14">
        <v>32827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18"/>
        <v>0</v>
      </c>
      <c r="M84" s="9">
        <f t="shared" si="18"/>
        <v>0</v>
      </c>
      <c r="N84" s="5" t="e">
        <f t="shared" si="21"/>
        <v>#DIV/0!</v>
      </c>
      <c r="O84" s="11" t="e">
        <f t="shared" si="25"/>
        <v>#DIV/0!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2.75">
      <c r="A85" s="14">
        <v>32828</v>
      </c>
      <c r="J85" s="9">
        <f t="shared" si="19"/>
        <v>0</v>
      </c>
      <c r="K85" s="9">
        <f t="shared" si="20"/>
        <v>0</v>
      </c>
      <c r="L85" s="9">
        <f aca="true" t="shared" si="26" ref="L85:M101">L84+J85</f>
        <v>0</v>
      </c>
      <c r="M85" s="9">
        <f t="shared" si="26"/>
        <v>0</v>
      </c>
      <c r="N85" s="5" t="e">
        <f t="shared" si="21"/>
        <v>#DIV/0!</v>
      </c>
      <c r="O85" s="11" t="e">
        <f t="shared" si="25"/>
        <v>#DIV/0!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2.75">
      <c r="A86" s="14">
        <v>32829</v>
      </c>
      <c r="J86" s="9">
        <f t="shared" si="19"/>
        <v>0</v>
      </c>
      <c r="K86" s="9">
        <f t="shared" si="20"/>
        <v>0</v>
      </c>
      <c r="L86" s="9">
        <f t="shared" si="26"/>
        <v>0</v>
      </c>
      <c r="M86" s="9">
        <f t="shared" si="26"/>
        <v>0</v>
      </c>
      <c r="N86" s="5" t="e">
        <f t="shared" si="21"/>
        <v>#DIV/0!</v>
      </c>
      <c r="O86" s="11" t="e">
        <f t="shared" si="25"/>
        <v>#DIV/0!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2.75">
      <c r="A87" s="14">
        <v>32830</v>
      </c>
      <c r="B87" s="9"/>
      <c r="C87" s="9"/>
      <c r="D87" s="9"/>
      <c r="E87" s="9"/>
      <c r="F87" s="9"/>
      <c r="G87" s="9"/>
      <c r="H87" s="9"/>
      <c r="I87" s="9"/>
      <c r="J87" s="9">
        <f t="shared" si="19"/>
        <v>0</v>
      </c>
      <c r="K87" s="9">
        <f t="shared" si="20"/>
        <v>0</v>
      </c>
      <c r="L87" s="9">
        <f t="shared" si="26"/>
        <v>0</v>
      </c>
      <c r="M87" s="9">
        <f t="shared" si="26"/>
        <v>0</v>
      </c>
      <c r="N87" s="5" t="e">
        <f t="shared" si="21"/>
        <v>#DIV/0!</v>
      </c>
      <c r="O87" s="11" t="e">
        <f t="shared" si="25"/>
        <v>#DIV/0!</v>
      </c>
      <c r="P87" s="5" t="e">
        <f t="shared" si="22"/>
        <v>#DIV/0!</v>
      </c>
      <c r="Q87" s="9">
        <f t="shared" si="23"/>
        <v>0</v>
      </c>
      <c r="R87" s="9">
        <f t="shared" si="24"/>
        <v>0</v>
      </c>
    </row>
    <row r="88" spans="1:18" ht="12.75">
      <c r="A88" s="14">
        <v>32831</v>
      </c>
      <c r="J88" s="9">
        <f t="shared" si="19"/>
        <v>0</v>
      </c>
      <c r="K88" s="9">
        <f t="shared" si="20"/>
        <v>0</v>
      </c>
      <c r="L88" s="9">
        <f t="shared" si="26"/>
        <v>0</v>
      </c>
      <c r="M88" s="9">
        <f t="shared" si="26"/>
        <v>0</v>
      </c>
      <c r="N88" s="5" t="e">
        <f t="shared" si="21"/>
        <v>#DIV/0!</v>
      </c>
      <c r="O88" s="11" t="e">
        <f t="shared" si="25"/>
        <v>#DIV/0!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2.75">
      <c r="A89" s="14">
        <v>32832</v>
      </c>
      <c r="J89" s="9">
        <f t="shared" si="19"/>
        <v>0</v>
      </c>
      <c r="K89" s="9">
        <f t="shared" si="20"/>
        <v>0</v>
      </c>
      <c r="L89" s="9">
        <f t="shared" si="26"/>
        <v>0</v>
      </c>
      <c r="M89" s="9">
        <f t="shared" si="26"/>
        <v>0</v>
      </c>
      <c r="N89" s="5" t="e">
        <f t="shared" si="21"/>
        <v>#DIV/0!</v>
      </c>
      <c r="O89" s="11" t="e">
        <f t="shared" si="25"/>
        <v>#DIV/0!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2.75">
      <c r="A90" s="14">
        <v>32833</v>
      </c>
      <c r="J90" s="9">
        <f t="shared" si="19"/>
        <v>0</v>
      </c>
      <c r="K90" s="9">
        <f t="shared" si="20"/>
        <v>0</v>
      </c>
      <c r="L90" s="9">
        <f t="shared" si="26"/>
        <v>0</v>
      </c>
      <c r="M90" s="9">
        <f t="shared" si="26"/>
        <v>0</v>
      </c>
      <c r="N90" s="5" t="e">
        <f t="shared" si="21"/>
        <v>#DIV/0!</v>
      </c>
      <c r="O90" s="11" t="e">
        <f t="shared" si="25"/>
        <v>#DIV/0!</v>
      </c>
      <c r="P90" s="5" t="e">
        <f t="shared" si="22"/>
        <v>#DIV/0!</v>
      </c>
      <c r="Q90" s="9">
        <f t="shared" si="23"/>
        <v>0</v>
      </c>
      <c r="R90" s="9">
        <f t="shared" si="24"/>
        <v>0</v>
      </c>
    </row>
    <row r="91" spans="1:18" ht="12.75">
      <c r="A91" s="14">
        <v>32834</v>
      </c>
      <c r="J91" s="9">
        <f t="shared" si="19"/>
        <v>0</v>
      </c>
      <c r="K91" s="9">
        <f t="shared" si="20"/>
        <v>0</v>
      </c>
      <c r="L91" s="9">
        <f t="shared" si="26"/>
        <v>0</v>
      </c>
      <c r="M91" s="9">
        <f t="shared" si="26"/>
        <v>0</v>
      </c>
      <c r="N91" s="5" t="e">
        <f t="shared" si="21"/>
        <v>#DIV/0!</v>
      </c>
      <c r="O91" s="11" t="e">
        <f t="shared" si="25"/>
        <v>#DIV/0!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2.75">
      <c r="A92" s="14">
        <v>32835</v>
      </c>
      <c r="J92" s="9">
        <f t="shared" si="19"/>
        <v>0</v>
      </c>
      <c r="K92" s="9">
        <f t="shared" si="20"/>
        <v>0</v>
      </c>
      <c r="L92" s="9">
        <f t="shared" si="26"/>
        <v>0</v>
      </c>
      <c r="M92" s="9">
        <f t="shared" si="26"/>
        <v>0</v>
      </c>
      <c r="N92" s="5" t="e">
        <f t="shared" si="21"/>
        <v>#DIV/0!</v>
      </c>
      <c r="O92" s="11" t="e">
        <f t="shared" si="25"/>
        <v>#DIV/0!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2.75">
      <c r="A93" s="14">
        <v>32836</v>
      </c>
      <c r="J93" s="9">
        <f t="shared" si="19"/>
        <v>0</v>
      </c>
      <c r="K93" s="9">
        <f t="shared" si="20"/>
        <v>0</v>
      </c>
      <c r="L93" s="9">
        <f t="shared" si="26"/>
        <v>0</v>
      </c>
      <c r="M93" s="9">
        <f t="shared" si="26"/>
        <v>0</v>
      </c>
      <c r="N93" s="5" t="e">
        <f t="shared" si="21"/>
        <v>#DIV/0!</v>
      </c>
      <c r="O93" s="11" t="e">
        <f t="shared" si="25"/>
        <v>#DIV/0!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2.75">
      <c r="A94" s="14">
        <v>32837</v>
      </c>
      <c r="D94" s="9"/>
      <c r="E94" s="9"/>
      <c r="H94" s="9"/>
      <c r="I94" s="9"/>
      <c r="J94" s="9">
        <f t="shared" si="19"/>
        <v>0</v>
      </c>
      <c r="K94" s="9">
        <f t="shared" si="20"/>
        <v>0</v>
      </c>
      <c r="L94" s="9">
        <f t="shared" si="26"/>
        <v>0</v>
      </c>
      <c r="M94" s="9">
        <f t="shared" si="26"/>
        <v>0</v>
      </c>
      <c r="N94" s="5" t="e">
        <f t="shared" si="21"/>
        <v>#DIV/0!</v>
      </c>
      <c r="O94" s="11" t="e">
        <f t="shared" si="25"/>
        <v>#DIV/0!</v>
      </c>
      <c r="P94" s="5" t="e">
        <f t="shared" si="22"/>
        <v>#DIV/0!</v>
      </c>
      <c r="Q94" s="9">
        <f t="shared" si="23"/>
        <v>0</v>
      </c>
      <c r="R94" s="9">
        <f t="shared" si="24"/>
        <v>0</v>
      </c>
    </row>
    <row r="95" spans="1:19" ht="12.75">
      <c r="A95" s="14">
        <v>32838</v>
      </c>
      <c r="J95" s="9">
        <f t="shared" si="19"/>
        <v>0</v>
      </c>
      <c r="K95" s="9">
        <f t="shared" si="20"/>
        <v>0</v>
      </c>
      <c r="L95" s="9">
        <f t="shared" si="26"/>
        <v>0</v>
      </c>
      <c r="M95" s="9">
        <f t="shared" si="26"/>
        <v>0</v>
      </c>
      <c r="N95" s="5" t="e">
        <f t="shared" si="21"/>
        <v>#DIV/0!</v>
      </c>
      <c r="O95" s="11" t="e">
        <f t="shared" si="25"/>
        <v>#DIV/0!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65</v>
      </c>
    </row>
    <row r="96" spans="1:18" ht="12.75">
      <c r="A96" s="14">
        <v>32839</v>
      </c>
      <c r="J96" s="9">
        <f t="shared" si="19"/>
        <v>0</v>
      </c>
      <c r="K96" s="9">
        <f t="shared" si="20"/>
        <v>0</v>
      </c>
      <c r="L96" s="9">
        <f t="shared" si="26"/>
        <v>0</v>
      </c>
      <c r="M96" s="9">
        <f t="shared" si="26"/>
        <v>0</v>
      </c>
      <c r="N96" s="5" t="e">
        <f t="shared" si="21"/>
        <v>#DIV/0!</v>
      </c>
      <c r="O96" s="11" t="e">
        <f t="shared" si="25"/>
        <v>#DIV/0!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2.75">
      <c r="A97" s="14">
        <v>32840</v>
      </c>
      <c r="J97" s="9">
        <f t="shared" si="19"/>
        <v>0</v>
      </c>
      <c r="K97" s="9">
        <f t="shared" si="20"/>
        <v>0</v>
      </c>
      <c r="L97" s="9">
        <f t="shared" si="26"/>
        <v>0</v>
      </c>
      <c r="M97" s="9">
        <f t="shared" si="26"/>
        <v>0</v>
      </c>
      <c r="N97" s="5" t="e">
        <f t="shared" si="21"/>
        <v>#DIV/0!</v>
      </c>
      <c r="O97" s="11" t="e">
        <f t="shared" si="25"/>
        <v>#DIV/0!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2.75">
      <c r="A98" s="14">
        <v>32841</v>
      </c>
      <c r="J98" s="9">
        <f t="shared" si="19"/>
        <v>0</v>
      </c>
      <c r="K98" s="9">
        <f t="shared" si="20"/>
        <v>0</v>
      </c>
      <c r="L98" s="9">
        <f t="shared" si="26"/>
        <v>0</v>
      </c>
      <c r="M98" s="9">
        <f t="shared" si="26"/>
        <v>0</v>
      </c>
      <c r="N98" s="5" t="e">
        <f t="shared" si="21"/>
        <v>#DIV/0!</v>
      </c>
      <c r="O98" s="11" t="e">
        <f t="shared" si="25"/>
        <v>#DIV/0!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2.75">
      <c r="A99" s="14">
        <v>32842</v>
      </c>
      <c r="J99" s="9">
        <f t="shared" si="19"/>
        <v>0</v>
      </c>
      <c r="K99" s="9">
        <f t="shared" si="20"/>
        <v>0</v>
      </c>
      <c r="L99" s="9">
        <f t="shared" si="26"/>
        <v>0</v>
      </c>
      <c r="M99" s="9">
        <f t="shared" si="26"/>
        <v>0</v>
      </c>
      <c r="N99" s="5" t="e">
        <f t="shared" si="21"/>
        <v>#DIV/0!</v>
      </c>
      <c r="O99" s="11" t="e">
        <f t="shared" si="25"/>
        <v>#DIV/0!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2.75">
      <c r="A100" s="14">
        <v>32843</v>
      </c>
      <c r="J100" s="9">
        <f t="shared" si="19"/>
        <v>0</v>
      </c>
      <c r="K100" s="9">
        <f t="shared" si="20"/>
        <v>0</v>
      </c>
      <c r="L100" s="9">
        <f t="shared" si="26"/>
        <v>0</v>
      </c>
      <c r="M100" s="9">
        <f t="shared" si="26"/>
        <v>0</v>
      </c>
      <c r="N100" s="5" t="e">
        <f t="shared" si="21"/>
        <v>#DIV/0!</v>
      </c>
      <c r="O100" s="11" t="e">
        <f t="shared" si="25"/>
        <v>#DIV/0!</v>
      </c>
      <c r="P100" s="5" t="e">
        <f t="shared" si="22"/>
        <v>#DIV/0!</v>
      </c>
      <c r="Q100" s="9">
        <f t="shared" si="23"/>
        <v>0</v>
      </c>
      <c r="R100" s="9">
        <f t="shared" si="24"/>
        <v>0</v>
      </c>
    </row>
    <row r="101" spans="1:18" ht="12.75">
      <c r="A101" s="14">
        <v>32844</v>
      </c>
      <c r="C101" s="9"/>
      <c r="D101" s="9"/>
      <c r="E101" s="9"/>
      <c r="G101" s="9"/>
      <c r="H101" s="9"/>
      <c r="I101" s="9"/>
      <c r="J101" s="9">
        <f t="shared" si="19"/>
        <v>0</v>
      </c>
      <c r="K101" s="9">
        <f t="shared" si="20"/>
        <v>0</v>
      </c>
      <c r="L101" s="9">
        <f t="shared" si="26"/>
        <v>0</v>
      </c>
      <c r="M101" s="9">
        <f t="shared" si="26"/>
        <v>0</v>
      </c>
      <c r="N101" s="5" t="e">
        <f t="shared" si="21"/>
        <v>#DIV/0!</v>
      </c>
      <c r="O101" s="11" t="e">
        <f t="shared" si="25"/>
        <v>#DIV/0!</v>
      </c>
      <c r="P101" s="5" t="e">
        <f t="shared" si="22"/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0</v>
      </c>
      <c r="C103" s="9">
        <f t="shared" si="27"/>
        <v>0</v>
      </c>
      <c r="D103" s="9">
        <f t="shared" si="27"/>
        <v>0</v>
      </c>
      <c r="E103" s="9">
        <f t="shared" si="27"/>
        <v>0</v>
      </c>
      <c r="F103" s="9">
        <f t="shared" si="27"/>
        <v>0</v>
      </c>
      <c r="G103" s="9">
        <f t="shared" si="27"/>
        <v>0</v>
      </c>
      <c r="H103" s="9">
        <f t="shared" si="27"/>
        <v>0</v>
      </c>
      <c r="I103" s="9">
        <f t="shared" si="27"/>
        <v>0</v>
      </c>
      <c r="J103" s="9">
        <f t="shared" si="27"/>
        <v>0</v>
      </c>
      <c r="K103" s="9">
        <f t="shared" si="27"/>
        <v>0</v>
      </c>
      <c r="N103" s="5" t="e">
        <f>SUM(N4:N101)</f>
        <v>#DIV/0!</v>
      </c>
      <c r="Q103" s="11">
        <f>SUM(Q4:Q101)</f>
        <v>0</v>
      </c>
      <c r="R103" s="11">
        <f>SUM(R4:R101)</f>
        <v>0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tabSelected="1" workbookViewId="0" topLeftCell="A1">
      <selection activeCell="G7" sqref="G7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84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2000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8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6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4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-1</v>
      </c>
      <c r="AA4" s="5">
        <f aca="true" t="shared" si="6" ref="AA4:AA17">Z4*100/$Z$18</f>
        <v>-16.666666666666668</v>
      </c>
      <c r="AB4" s="11">
        <f>SUM(Q4:Q10)+SUM(R4:R10)</f>
        <v>1</v>
      </c>
      <c r="AC4" s="11">
        <f>100*SUM(R4:R10)/AB4</f>
        <v>0</v>
      </c>
    </row>
    <row r="5" spans="1:29" ht="15">
      <c r="A5" s="14">
        <v>32748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1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7</v>
      </c>
      <c r="W5"/>
      <c r="X5"/>
      <c r="Y5" s="1" t="s">
        <v>39</v>
      </c>
      <c r="Z5" s="11">
        <f>SUM(N11:N17)</f>
        <v>0</v>
      </c>
      <c r="AA5" s="5">
        <f t="shared" si="6"/>
        <v>0</v>
      </c>
      <c r="AB5" s="11">
        <f>SUM(Q11:Q17)+SUM(R11:R17)</f>
        <v>0</v>
      </c>
      <c r="AC5" s="11" t="e">
        <f>100*SUM(R11:R17)/AB5</f>
        <v>#DIV/0!</v>
      </c>
    </row>
    <row r="6" spans="1:29" ht="15">
      <c r="A6" s="14">
        <v>32749</v>
      </c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1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1</v>
      </c>
      <c r="W6"/>
      <c r="X6" s="1" t="s">
        <v>41</v>
      </c>
      <c r="Z6" s="11">
        <f>SUM(N18:N24)</f>
        <v>0</v>
      </c>
      <c r="AA6" s="5">
        <f t="shared" si="6"/>
        <v>0</v>
      </c>
      <c r="AB6" s="11">
        <f>SUM(Q18:Q24)+SUM(R18:R24)</f>
        <v>0</v>
      </c>
      <c r="AC6" s="11" t="e">
        <f>100*SUM(R18:R24)/AB6</f>
        <v>#DIV/0!</v>
      </c>
    </row>
    <row r="7" spans="1:29" ht="15">
      <c r="A7" s="14">
        <v>32750</v>
      </c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1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87.5</v>
      </c>
      <c r="W7"/>
      <c r="Y7" s="1" t="s">
        <v>43</v>
      </c>
      <c r="Z7" s="11">
        <f>SUM(N25:N31)</f>
        <v>1</v>
      </c>
      <c r="AA7" s="5">
        <f t="shared" si="6"/>
        <v>16.666666666666668</v>
      </c>
      <c r="AB7" s="11">
        <f>SUM(Q25:Q31)+SUM(R25:R31)</f>
        <v>1</v>
      </c>
      <c r="AC7" s="11">
        <f>100*SUM(R25:R31)/AB7</f>
        <v>100</v>
      </c>
    </row>
    <row r="8" spans="1:29" ht="15">
      <c r="A8" s="14">
        <v>32751</v>
      </c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1">
        <f t="shared" si="9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44</v>
      </c>
      <c r="Z8" s="11">
        <f>SUM(N32:N38)</f>
        <v>0</v>
      </c>
      <c r="AA8" s="5">
        <f t="shared" si="6"/>
        <v>0</v>
      </c>
      <c r="AB8" s="11">
        <f>SUM(Q32:Q38)+SUM(R32:R38)</f>
        <v>0</v>
      </c>
      <c r="AC8" s="11" t="e">
        <f>100*SUM(R32:R38)/AB8</f>
        <v>#DIV/0!</v>
      </c>
    </row>
    <row r="9" spans="1:29" ht="15">
      <c r="A9" s="14">
        <v>32752</v>
      </c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1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3</v>
      </c>
      <c r="AA9" s="5">
        <f t="shared" si="6"/>
        <v>50</v>
      </c>
      <c r="AB9" s="11">
        <f>SUM(Q39:Q45)+SUM(R39:R45)</f>
        <v>3</v>
      </c>
      <c r="AC9" s="11">
        <f>100*SUM(R39:R45)/AB9</f>
        <v>100</v>
      </c>
    </row>
    <row r="10" spans="1:29" ht="15">
      <c r="A10" s="14">
        <v>32753</v>
      </c>
      <c r="B10" s="9"/>
      <c r="C10" s="9"/>
      <c r="D10" s="9"/>
      <c r="E10" s="9"/>
      <c r="F10" s="9"/>
      <c r="G10" s="9">
        <v>1</v>
      </c>
      <c r="H10" s="9"/>
      <c r="I10" s="9"/>
      <c r="J10" s="9">
        <f t="shared" si="0"/>
        <v>0</v>
      </c>
      <c r="K10" s="9">
        <f t="shared" si="1"/>
        <v>-1</v>
      </c>
      <c r="L10" s="9">
        <f t="shared" si="7"/>
        <v>0</v>
      </c>
      <c r="M10" s="9">
        <f t="shared" si="8"/>
        <v>-1</v>
      </c>
      <c r="N10" s="5">
        <f t="shared" si="2"/>
        <v>-1</v>
      </c>
      <c r="O10" s="11">
        <f t="shared" si="9"/>
        <v>-1</v>
      </c>
      <c r="P10" s="5">
        <f t="shared" si="3"/>
        <v>-16.666666666666668</v>
      </c>
      <c r="Q10" s="9">
        <f t="shared" si="4"/>
        <v>1</v>
      </c>
      <c r="R10" s="9">
        <f t="shared" si="5"/>
        <v>0</v>
      </c>
      <c r="U10" s="8" t="s">
        <v>4</v>
      </c>
      <c r="V10" s="5">
        <f>100*(+E103/(E103+D103))</f>
        <v>50</v>
      </c>
      <c r="W10"/>
      <c r="X10" s="8" t="s">
        <v>47</v>
      </c>
      <c r="Z10" s="11">
        <f>SUM(N46:N52)</f>
        <v>0</v>
      </c>
      <c r="AA10" s="5">
        <f t="shared" si="6"/>
        <v>0</v>
      </c>
      <c r="AB10" s="11">
        <f>SUM(Q46:Q52)+SUM(R46:R52)</f>
        <v>0</v>
      </c>
      <c r="AC10" s="11" t="e">
        <f>100*SUM(R46:R52)/AB10</f>
        <v>#DIV/0!</v>
      </c>
    </row>
    <row r="11" spans="1:29" ht="15">
      <c r="A11" s="14">
        <v>32754</v>
      </c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-1</v>
      </c>
      <c r="N11" s="5">
        <f t="shared" si="2"/>
        <v>0</v>
      </c>
      <c r="O11" s="11">
        <f t="shared" si="9"/>
        <v>-1</v>
      </c>
      <c r="P11" s="5">
        <f t="shared" si="3"/>
        <v>-16.666666666666668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100</v>
      </c>
      <c r="W11"/>
      <c r="Y11" s="8" t="s">
        <v>49</v>
      </c>
      <c r="Z11" s="11">
        <f>SUM(N53:N59)</f>
        <v>2</v>
      </c>
      <c r="AA11" s="5">
        <f t="shared" si="6"/>
        <v>33.333333333333336</v>
      </c>
      <c r="AB11" s="11">
        <f>SUM(Q53:Q59)+SUM(R53:R59)</f>
        <v>2</v>
      </c>
      <c r="AC11" s="11">
        <f>100*SUM(R53:R59)/AB11</f>
        <v>100</v>
      </c>
    </row>
    <row r="12" spans="1:29" ht="15">
      <c r="A12" s="14">
        <v>32755</v>
      </c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-1</v>
      </c>
      <c r="N12" s="5">
        <f t="shared" si="2"/>
        <v>0</v>
      </c>
      <c r="O12" s="11">
        <f t="shared" si="9"/>
        <v>-1</v>
      </c>
      <c r="P12" s="5">
        <f t="shared" si="3"/>
        <v>-16.666666666666668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57.14285714285714</v>
      </c>
      <c r="W12"/>
      <c r="X12" s="8" t="s">
        <v>51</v>
      </c>
      <c r="Z12" s="11">
        <f>SUM(N60:N66)</f>
        <v>1</v>
      </c>
      <c r="AA12" s="5">
        <f t="shared" si="6"/>
        <v>16.666666666666668</v>
      </c>
      <c r="AB12" s="11">
        <f>SUM(Q60:Q66)+SUM(R60:R66)</f>
        <v>1</v>
      </c>
      <c r="AC12" s="11">
        <f>100*SUM(R60:R66)/AB12</f>
        <v>100</v>
      </c>
    </row>
    <row r="13" spans="1:29" ht="15">
      <c r="A13" s="14">
        <v>32756</v>
      </c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-1</v>
      </c>
      <c r="N13" s="5">
        <f t="shared" si="2"/>
        <v>0</v>
      </c>
      <c r="O13" s="11">
        <f t="shared" si="9"/>
        <v>-1</v>
      </c>
      <c r="P13" s="5">
        <f t="shared" si="3"/>
        <v>-16.666666666666668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0</v>
      </c>
      <c r="AA13" s="5">
        <f t="shared" si="6"/>
        <v>0</v>
      </c>
      <c r="AB13" s="11">
        <f>SUM(Q67:Q73)+SUM(R67:R73)</f>
        <v>0</v>
      </c>
      <c r="AC13" s="11" t="e">
        <f>100*SUM(R67:R73)/AB13</f>
        <v>#DIV/0!</v>
      </c>
    </row>
    <row r="14" spans="1:29" ht="15">
      <c r="A14" s="14">
        <v>32757</v>
      </c>
      <c r="B14" s="9"/>
      <c r="C14" s="9"/>
      <c r="D14" s="9"/>
      <c r="E14" s="9"/>
      <c r="F14" s="9"/>
      <c r="G14" s="9"/>
      <c r="H14" s="9"/>
      <c r="I14" s="9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-1</v>
      </c>
      <c r="N14" s="5">
        <f t="shared" si="2"/>
        <v>0</v>
      </c>
      <c r="O14" s="11">
        <f t="shared" si="9"/>
        <v>-1</v>
      </c>
      <c r="P14" s="5">
        <f t="shared" si="3"/>
        <v>-16.666666666666668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0</v>
      </c>
      <c r="AA14" s="5">
        <f t="shared" si="6"/>
        <v>0</v>
      </c>
      <c r="AB14" s="11">
        <f>SUM(Q74:Q80)+SUM(R74:R80)</f>
        <v>0</v>
      </c>
      <c r="AC14" s="11" t="e">
        <f>100*SUM(R74:R80)/AB14</f>
        <v>#DIV/0!</v>
      </c>
    </row>
    <row r="15" spans="1:29" ht="15">
      <c r="A15" s="14">
        <v>32758</v>
      </c>
      <c r="D15" s="9"/>
      <c r="E15" s="9"/>
      <c r="H15" s="9"/>
      <c r="I15" s="9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-1</v>
      </c>
      <c r="N15" s="5">
        <f t="shared" si="2"/>
        <v>0</v>
      </c>
      <c r="O15" s="11">
        <f t="shared" si="9"/>
        <v>-1</v>
      </c>
      <c r="P15" s="5">
        <f t="shared" si="3"/>
        <v>-16.666666666666668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0</v>
      </c>
      <c r="AA15" s="5">
        <f t="shared" si="6"/>
        <v>0</v>
      </c>
      <c r="AB15" s="11">
        <f>SUM(Q81:Q87)+SUM(R81:R87)</f>
        <v>0</v>
      </c>
      <c r="AC15" s="11" t="e">
        <f>100*SUM(R81:R87)/AB15</f>
        <v>#DIV/0!</v>
      </c>
    </row>
    <row r="16" spans="1:29" ht="12.75">
      <c r="A16" s="14">
        <v>32759</v>
      </c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-1</v>
      </c>
      <c r="N16" s="5">
        <f t="shared" si="2"/>
        <v>0</v>
      </c>
      <c r="O16" s="11">
        <f t="shared" si="9"/>
        <v>-1</v>
      </c>
      <c r="P16" s="5">
        <f t="shared" si="3"/>
        <v>-16.666666666666668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 t="e">
        <f>100*SUM(R88:R94)/AB16</f>
        <v>#DIV/0!</v>
      </c>
    </row>
    <row r="17" spans="1:29" ht="15">
      <c r="A17" s="14">
        <v>32760</v>
      </c>
      <c r="B17" s="9"/>
      <c r="D17" s="9"/>
      <c r="E17" s="9"/>
      <c r="F17" s="9"/>
      <c r="H17" s="9"/>
      <c r="I17" s="9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-1</v>
      </c>
      <c r="N17" s="5">
        <f t="shared" si="2"/>
        <v>0</v>
      </c>
      <c r="O17" s="11">
        <f t="shared" si="9"/>
        <v>-1</v>
      </c>
      <c r="P17" s="5">
        <f t="shared" si="3"/>
        <v>-16.666666666666668</v>
      </c>
      <c r="Q17" s="9">
        <f t="shared" si="4"/>
        <v>0</v>
      </c>
      <c r="R17" s="9">
        <f t="shared" si="5"/>
        <v>0</v>
      </c>
      <c r="T17" s="8"/>
      <c r="X17"/>
      <c r="Y17" s="8" t="s">
        <v>56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 t="e">
        <f>100*SUM(R95:R101)/AB17</f>
        <v>#DIV/0!</v>
      </c>
    </row>
    <row r="18" spans="1:27" ht="12.75">
      <c r="A18" s="14">
        <v>32761</v>
      </c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-1</v>
      </c>
      <c r="N18" s="5">
        <f t="shared" si="2"/>
        <v>0</v>
      </c>
      <c r="O18" s="11">
        <f t="shared" si="9"/>
        <v>-1</v>
      </c>
      <c r="P18" s="5">
        <f t="shared" si="3"/>
        <v>-16.666666666666668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6</v>
      </c>
      <c r="AA18" s="9">
        <f>SUM(AA4:AA17)</f>
        <v>100.00000000000001</v>
      </c>
    </row>
    <row r="19" spans="1:29" ht="15">
      <c r="A19" s="14">
        <v>32762</v>
      </c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-1</v>
      </c>
      <c r="N19" s="5">
        <f t="shared" si="2"/>
        <v>0</v>
      </c>
      <c r="O19" s="11">
        <f t="shared" si="9"/>
        <v>-1</v>
      </c>
      <c r="P19" s="5">
        <f t="shared" si="3"/>
        <v>-16.666666666666668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2.75">
      <c r="A20" s="14">
        <v>32763</v>
      </c>
      <c r="B20" s="9"/>
      <c r="C20" s="9"/>
      <c r="D20" s="9"/>
      <c r="E20" s="9"/>
      <c r="F20" s="9"/>
      <c r="G20" s="9"/>
      <c r="H20" s="9"/>
      <c r="I20" s="9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8"/>
        <v>-1</v>
      </c>
      <c r="N20" s="5">
        <f t="shared" si="2"/>
        <v>0</v>
      </c>
      <c r="O20" s="11">
        <f t="shared" si="9"/>
        <v>-1</v>
      </c>
      <c r="P20" s="5">
        <f t="shared" si="3"/>
        <v>-16.666666666666668</v>
      </c>
      <c r="Q20" s="9">
        <f t="shared" si="4"/>
        <v>0</v>
      </c>
      <c r="R20" s="9">
        <f t="shared" si="5"/>
        <v>0</v>
      </c>
      <c r="T20" s="8"/>
    </row>
    <row r="21" spans="1:25" ht="15">
      <c r="A21" s="14">
        <v>32764</v>
      </c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-1</v>
      </c>
      <c r="N21" s="5">
        <f t="shared" si="2"/>
        <v>0</v>
      </c>
      <c r="O21" s="11">
        <f t="shared" si="9"/>
        <v>-1</v>
      </c>
      <c r="P21" s="5">
        <f t="shared" si="3"/>
        <v>-16.666666666666668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4">
        <v>32765</v>
      </c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-1</v>
      </c>
      <c r="N22" s="5">
        <f t="shared" si="2"/>
        <v>0</v>
      </c>
      <c r="O22" s="11">
        <f t="shared" si="9"/>
        <v>-1</v>
      </c>
      <c r="P22" s="5">
        <f t="shared" si="3"/>
        <v>-16.666666666666668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4">
        <v>32766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-1</v>
      </c>
      <c r="N23" s="5">
        <f t="shared" si="2"/>
        <v>0</v>
      </c>
      <c r="O23" s="11">
        <f t="shared" si="9"/>
        <v>-1</v>
      </c>
      <c r="P23" s="5">
        <f t="shared" si="3"/>
        <v>-16.666666666666668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4">
        <v>32767</v>
      </c>
      <c r="B24" s="9"/>
      <c r="D24" s="9"/>
      <c r="E24" s="9"/>
      <c r="F24" s="9"/>
      <c r="H24" s="9"/>
      <c r="I24" s="9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8"/>
        <v>-1</v>
      </c>
      <c r="N24" s="5">
        <f t="shared" si="2"/>
        <v>0</v>
      </c>
      <c r="O24" s="11">
        <f t="shared" si="9"/>
        <v>-1</v>
      </c>
      <c r="P24" s="5">
        <f t="shared" si="3"/>
        <v>-16.666666666666668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4">
        <v>32768</v>
      </c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-1</v>
      </c>
      <c r="N25" s="5">
        <f t="shared" si="2"/>
        <v>0</v>
      </c>
      <c r="O25" s="11">
        <f t="shared" si="9"/>
        <v>-1</v>
      </c>
      <c r="P25" s="5">
        <f t="shared" si="3"/>
        <v>-16.666666666666668</v>
      </c>
      <c r="Q25" s="9">
        <f t="shared" si="4"/>
        <v>0</v>
      </c>
      <c r="R25" s="9">
        <f t="shared" si="5"/>
        <v>0</v>
      </c>
      <c r="S25" s="8" t="s">
        <v>60</v>
      </c>
      <c r="X25"/>
      <c r="Y25"/>
    </row>
    <row r="26" spans="1:25" ht="15">
      <c r="A26" s="14">
        <v>32769</v>
      </c>
      <c r="C26" s="9"/>
      <c r="D26" s="9"/>
      <c r="E26" s="9"/>
      <c r="G26" s="9"/>
      <c r="H26" s="9"/>
      <c r="I26" s="9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-1</v>
      </c>
      <c r="N26" s="5">
        <f t="shared" si="2"/>
        <v>0</v>
      </c>
      <c r="O26" s="11">
        <f t="shared" si="9"/>
        <v>-1</v>
      </c>
      <c r="P26" s="5">
        <f t="shared" si="3"/>
        <v>-16.666666666666668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4">
        <v>32770</v>
      </c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-1</v>
      </c>
      <c r="N27" s="5">
        <f t="shared" si="2"/>
        <v>0</v>
      </c>
      <c r="O27" s="11">
        <f t="shared" si="9"/>
        <v>-1</v>
      </c>
      <c r="P27" s="5">
        <f t="shared" si="3"/>
        <v>-16.666666666666668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2.75">
      <c r="A28" s="14">
        <v>32771</v>
      </c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-1</v>
      </c>
      <c r="N28" s="5">
        <f t="shared" si="2"/>
        <v>0</v>
      </c>
      <c r="O28" s="11">
        <f t="shared" si="9"/>
        <v>-1</v>
      </c>
      <c r="P28" s="5">
        <f t="shared" si="3"/>
        <v>-16.666666666666668</v>
      </c>
      <c r="Q28" s="9">
        <f t="shared" si="4"/>
        <v>0</v>
      </c>
      <c r="R28" s="9">
        <f t="shared" si="5"/>
        <v>0</v>
      </c>
      <c r="T28" s="8"/>
    </row>
    <row r="29" spans="1:18" ht="12.75">
      <c r="A29" s="14">
        <v>32772</v>
      </c>
      <c r="J29" s="9">
        <f t="shared" si="0"/>
        <v>0</v>
      </c>
      <c r="K29" s="9">
        <f t="shared" si="1"/>
        <v>0</v>
      </c>
      <c r="L29" s="9">
        <f t="shared" si="7"/>
        <v>0</v>
      </c>
      <c r="M29" s="9">
        <f t="shared" si="8"/>
        <v>-1</v>
      </c>
      <c r="N29" s="5">
        <f t="shared" si="2"/>
        <v>0</v>
      </c>
      <c r="O29" s="11">
        <f t="shared" si="9"/>
        <v>-1</v>
      </c>
      <c r="P29" s="5">
        <f t="shared" si="3"/>
        <v>-16.666666666666668</v>
      </c>
      <c r="Q29" s="9">
        <f t="shared" si="4"/>
        <v>0</v>
      </c>
      <c r="R29" s="9">
        <f t="shared" si="5"/>
        <v>0</v>
      </c>
    </row>
    <row r="30" spans="1:20" ht="12.75">
      <c r="A30" s="14">
        <v>32773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-1</v>
      </c>
      <c r="N30" s="5">
        <f t="shared" si="2"/>
        <v>0</v>
      </c>
      <c r="O30" s="11">
        <f t="shared" si="9"/>
        <v>-1</v>
      </c>
      <c r="P30" s="5">
        <f t="shared" si="3"/>
        <v>-16.666666666666668</v>
      </c>
      <c r="Q30" s="9">
        <f t="shared" si="4"/>
        <v>0</v>
      </c>
      <c r="R30" s="9">
        <f t="shared" si="5"/>
        <v>0</v>
      </c>
      <c r="T30" s="8"/>
    </row>
    <row r="31" spans="1:20" ht="12.75">
      <c r="A31" s="14">
        <v>32774</v>
      </c>
      <c r="C31" s="9"/>
      <c r="D31" s="9"/>
      <c r="E31" s="9">
        <v>1</v>
      </c>
      <c r="G31" s="9"/>
      <c r="H31" s="9"/>
      <c r="I31" s="9"/>
      <c r="J31" s="9">
        <f t="shared" si="0"/>
        <v>1</v>
      </c>
      <c r="K31" s="9">
        <f t="shared" si="1"/>
        <v>0</v>
      </c>
      <c r="L31" s="9">
        <f t="shared" si="7"/>
        <v>1</v>
      </c>
      <c r="M31" s="9">
        <f t="shared" si="8"/>
        <v>-1</v>
      </c>
      <c r="N31" s="5">
        <f t="shared" si="2"/>
        <v>1</v>
      </c>
      <c r="O31" s="11">
        <f t="shared" si="9"/>
        <v>0</v>
      </c>
      <c r="P31" s="5">
        <f t="shared" si="3"/>
        <v>0</v>
      </c>
      <c r="Q31" s="9">
        <f t="shared" si="4"/>
        <v>0</v>
      </c>
      <c r="R31" s="9">
        <f t="shared" si="5"/>
        <v>1</v>
      </c>
      <c r="T31" s="8"/>
    </row>
    <row r="32" spans="1:18" ht="12.75">
      <c r="A32" s="14">
        <v>32775</v>
      </c>
      <c r="J32" s="9">
        <f t="shared" si="0"/>
        <v>0</v>
      </c>
      <c r="K32" s="9">
        <f t="shared" si="1"/>
        <v>0</v>
      </c>
      <c r="L32" s="9">
        <f t="shared" si="7"/>
        <v>1</v>
      </c>
      <c r="M32" s="9">
        <f t="shared" si="8"/>
        <v>-1</v>
      </c>
      <c r="N32" s="5">
        <f t="shared" si="2"/>
        <v>0</v>
      </c>
      <c r="O32" s="11">
        <f t="shared" si="9"/>
        <v>0</v>
      </c>
      <c r="P32" s="5">
        <f t="shared" si="3"/>
        <v>0</v>
      </c>
      <c r="Q32" s="9">
        <f t="shared" si="4"/>
        <v>0</v>
      </c>
      <c r="R32" s="9">
        <f t="shared" si="5"/>
        <v>0</v>
      </c>
    </row>
    <row r="33" spans="1:18" ht="12.75">
      <c r="A33" s="14">
        <v>32776</v>
      </c>
      <c r="J33" s="9">
        <f t="shared" si="0"/>
        <v>0</v>
      </c>
      <c r="K33" s="9">
        <f t="shared" si="1"/>
        <v>0</v>
      </c>
      <c r="L33" s="9">
        <f t="shared" si="7"/>
        <v>1</v>
      </c>
      <c r="M33" s="9">
        <f t="shared" si="8"/>
        <v>-1</v>
      </c>
      <c r="N33" s="5">
        <f t="shared" si="2"/>
        <v>0</v>
      </c>
      <c r="O33" s="11">
        <f t="shared" si="9"/>
        <v>0</v>
      </c>
      <c r="P33" s="5">
        <f t="shared" si="3"/>
        <v>0</v>
      </c>
      <c r="Q33" s="9">
        <f t="shared" si="4"/>
        <v>0</v>
      </c>
      <c r="R33" s="9">
        <f t="shared" si="5"/>
        <v>0</v>
      </c>
    </row>
    <row r="34" spans="1:18" ht="12.75">
      <c r="A34" s="14">
        <v>32777</v>
      </c>
      <c r="D34" s="9"/>
      <c r="E34" s="9"/>
      <c r="H34" s="9"/>
      <c r="I34" s="9"/>
      <c r="J34" s="9">
        <f t="shared" si="0"/>
        <v>0</v>
      </c>
      <c r="K34" s="9">
        <f t="shared" si="1"/>
        <v>0</v>
      </c>
      <c r="L34" s="9">
        <f t="shared" si="7"/>
        <v>1</v>
      </c>
      <c r="M34" s="9">
        <f t="shared" si="8"/>
        <v>-1</v>
      </c>
      <c r="N34" s="5">
        <f t="shared" si="2"/>
        <v>0</v>
      </c>
      <c r="O34" s="11">
        <f t="shared" si="9"/>
        <v>0</v>
      </c>
      <c r="P34" s="5">
        <f t="shared" si="3"/>
        <v>0</v>
      </c>
      <c r="Q34" s="9">
        <f t="shared" si="4"/>
        <v>0</v>
      </c>
      <c r="R34" s="9">
        <f t="shared" si="5"/>
        <v>0</v>
      </c>
    </row>
    <row r="35" spans="1:18" ht="12.75">
      <c r="A35" s="14">
        <v>32778</v>
      </c>
      <c r="J35" s="9">
        <f t="shared" si="0"/>
        <v>0</v>
      </c>
      <c r="K35" s="9">
        <f t="shared" si="1"/>
        <v>0</v>
      </c>
      <c r="L35" s="9">
        <f t="shared" si="7"/>
        <v>1</v>
      </c>
      <c r="M35" s="9">
        <f t="shared" si="8"/>
        <v>-1</v>
      </c>
      <c r="N35" s="5">
        <f t="shared" si="2"/>
        <v>0</v>
      </c>
      <c r="O35" s="11">
        <f t="shared" si="9"/>
        <v>0</v>
      </c>
      <c r="P35" s="5">
        <f t="shared" si="3"/>
        <v>0</v>
      </c>
      <c r="Q35" s="9">
        <f t="shared" si="4"/>
        <v>0</v>
      </c>
      <c r="R35" s="9">
        <f t="shared" si="5"/>
        <v>0</v>
      </c>
    </row>
    <row r="36" spans="1:18" ht="12.75">
      <c r="A36" s="14">
        <v>32779</v>
      </c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1</v>
      </c>
      <c r="M36" s="9">
        <f t="shared" si="8"/>
        <v>-1</v>
      </c>
      <c r="N36" s="5">
        <f aca="true" t="shared" si="12" ref="N36:N67">(+J36+K36)*($J$103/($J$103+$K$103))</f>
        <v>0</v>
      </c>
      <c r="O36" s="11">
        <f t="shared" si="9"/>
        <v>0</v>
      </c>
      <c r="P36" s="5">
        <f aca="true" t="shared" si="13" ref="P36:P67">O36*100/$N$103</f>
        <v>0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2.75">
      <c r="A37" s="14">
        <v>32780</v>
      </c>
      <c r="J37" s="9">
        <f t="shared" si="10"/>
        <v>0</v>
      </c>
      <c r="K37" s="9">
        <f t="shared" si="11"/>
        <v>0</v>
      </c>
      <c r="L37" s="9">
        <f aca="true" t="shared" si="16" ref="L37:L68">L36+J37</f>
        <v>1</v>
      </c>
      <c r="M37" s="9">
        <f aca="true" t="shared" si="17" ref="M37:M68">M36+K37</f>
        <v>-1</v>
      </c>
      <c r="N37" s="5">
        <f t="shared" si="12"/>
        <v>0</v>
      </c>
      <c r="O37" s="11">
        <f aca="true" t="shared" si="18" ref="O37:O68">O36+N37</f>
        <v>0</v>
      </c>
      <c r="P37" s="5">
        <f t="shared" si="13"/>
        <v>0</v>
      </c>
      <c r="Q37" s="9">
        <f t="shared" si="14"/>
        <v>0</v>
      </c>
      <c r="R37" s="9">
        <f t="shared" si="15"/>
        <v>0</v>
      </c>
    </row>
    <row r="38" spans="1:18" ht="12.75">
      <c r="A38" s="14">
        <v>32781</v>
      </c>
      <c r="D38" s="9"/>
      <c r="E38" s="9"/>
      <c r="H38" s="9"/>
      <c r="I38" s="9"/>
      <c r="J38" s="9">
        <f t="shared" si="10"/>
        <v>0</v>
      </c>
      <c r="K38" s="9">
        <f t="shared" si="11"/>
        <v>0</v>
      </c>
      <c r="L38" s="9">
        <f t="shared" si="16"/>
        <v>1</v>
      </c>
      <c r="M38" s="9">
        <f t="shared" si="17"/>
        <v>-1</v>
      </c>
      <c r="N38" s="5">
        <f t="shared" si="12"/>
        <v>0</v>
      </c>
      <c r="O38" s="11">
        <f t="shared" si="18"/>
        <v>0</v>
      </c>
      <c r="P38" s="5">
        <f t="shared" si="13"/>
        <v>0</v>
      </c>
      <c r="Q38" s="9">
        <f t="shared" si="14"/>
        <v>0</v>
      </c>
      <c r="R38" s="9">
        <f t="shared" si="15"/>
        <v>0</v>
      </c>
    </row>
    <row r="39" spans="1:19" ht="12.75">
      <c r="A39" s="14">
        <v>32782</v>
      </c>
      <c r="J39" s="9">
        <f t="shared" si="10"/>
        <v>0</v>
      </c>
      <c r="K39" s="9">
        <f t="shared" si="11"/>
        <v>0</v>
      </c>
      <c r="L39" s="9">
        <f t="shared" si="16"/>
        <v>1</v>
      </c>
      <c r="M39" s="9">
        <f t="shared" si="17"/>
        <v>-1</v>
      </c>
      <c r="N39" s="5">
        <f t="shared" si="12"/>
        <v>0</v>
      </c>
      <c r="O39" s="11">
        <f t="shared" si="18"/>
        <v>0</v>
      </c>
      <c r="P39" s="5">
        <f t="shared" si="13"/>
        <v>0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2.75">
      <c r="A40" s="14">
        <v>32783</v>
      </c>
      <c r="J40" s="9">
        <f t="shared" si="10"/>
        <v>0</v>
      </c>
      <c r="K40" s="9">
        <f t="shared" si="11"/>
        <v>0</v>
      </c>
      <c r="L40" s="9">
        <f t="shared" si="16"/>
        <v>1</v>
      </c>
      <c r="M40" s="9">
        <f t="shared" si="17"/>
        <v>-1</v>
      </c>
      <c r="N40" s="5">
        <f t="shared" si="12"/>
        <v>0</v>
      </c>
      <c r="O40" s="11">
        <f t="shared" si="18"/>
        <v>0</v>
      </c>
      <c r="P40" s="5">
        <f t="shared" si="13"/>
        <v>0</v>
      </c>
      <c r="Q40" s="9">
        <f t="shared" si="14"/>
        <v>0</v>
      </c>
      <c r="R40" s="9">
        <f t="shared" si="15"/>
        <v>0</v>
      </c>
    </row>
    <row r="41" spans="1:18" ht="12.75">
      <c r="A41" s="14">
        <v>32784</v>
      </c>
      <c r="I41" s="1">
        <v>1</v>
      </c>
      <c r="J41" s="9">
        <f t="shared" si="10"/>
        <v>0</v>
      </c>
      <c r="K41" s="9">
        <f t="shared" si="11"/>
        <v>1</v>
      </c>
      <c r="L41" s="9">
        <f t="shared" si="16"/>
        <v>1</v>
      </c>
      <c r="M41" s="9">
        <f t="shared" si="17"/>
        <v>0</v>
      </c>
      <c r="N41" s="5">
        <f t="shared" si="12"/>
        <v>1</v>
      </c>
      <c r="O41" s="11">
        <f t="shared" si="18"/>
        <v>1</v>
      </c>
      <c r="P41" s="5">
        <f t="shared" si="13"/>
        <v>16.666666666666668</v>
      </c>
      <c r="Q41" s="9">
        <f t="shared" si="14"/>
        <v>0</v>
      </c>
      <c r="R41" s="9">
        <f t="shared" si="15"/>
        <v>1</v>
      </c>
    </row>
    <row r="42" spans="1:18" ht="12.75">
      <c r="A42" s="14">
        <v>32785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16"/>
        <v>1</v>
      </c>
      <c r="M42" s="9">
        <f t="shared" si="17"/>
        <v>0</v>
      </c>
      <c r="N42" s="5">
        <f t="shared" si="12"/>
        <v>0</v>
      </c>
      <c r="O42" s="11">
        <f t="shared" si="18"/>
        <v>1</v>
      </c>
      <c r="P42" s="5">
        <f t="shared" si="13"/>
        <v>16.666666666666668</v>
      </c>
      <c r="Q42" s="9">
        <f t="shared" si="14"/>
        <v>0</v>
      </c>
      <c r="R42" s="9">
        <f t="shared" si="15"/>
        <v>0</v>
      </c>
    </row>
    <row r="43" spans="1:18" ht="12.75">
      <c r="A43" s="14">
        <v>32786</v>
      </c>
      <c r="D43" s="1">
        <v>2</v>
      </c>
      <c r="J43" s="9">
        <f t="shared" si="10"/>
        <v>2</v>
      </c>
      <c r="K43" s="9">
        <f t="shared" si="11"/>
        <v>0</v>
      </c>
      <c r="L43" s="9">
        <f t="shared" si="16"/>
        <v>3</v>
      </c>
      <c r="M43" s="9">
        <f t="shared" si="17"/>
        <v>0</v>
      </c>
      <c r="N43" s="5">
        <f t="shared" si="12"/>
        <v>2</v>
      </c>
      <c r="O43" s="11">
        <f t="shared" si="18"/>
        <v>3</v>
      </c>
      <c r="P43" s="5">
        <f t="shared" si="13"/>
        <v>50</v>
      </c>
      <c r="Q43" s="9">
        <f t="shared" si="14"/>
        <v>0</v>
      </c>
      <c r="R43" s="9">
        <f t="shared" si="15"/>
        <v>2</v>
      </c>
    </row>
    <row r="44" spans="1:18" ht="12.75">
      <c r="A44" s="14">
        <v>32787</v>
      </c>
      <c r="J44" s="9">
        <f t="shared" si="10"/>
        <v>0</v>
      </c>
      <c r="K44" s="9">
        <f t="shared" si="11"/>
        <v>0</v>
      </c>
      <c r="L44" s="9">
        <f t="shared" si="16"/>
        <v>3</v>
      </c>
      <c r="M44" s="9">
        <f t="shared" si="17"/>
        <v>0</v>
      </c>
      <c r="N44" s="5">
        <f t="shared" si="12"/>
        <v>0</v>
      </c>
      <c r="O44" s="11">
        <f t="shared" si="18"/>
        <v>3</v>
      </c>
      <c r="P44" s="5">
        <f t="shared" si="13"/>
        <v>50</v>
      </c>
      <c r="Q44" s="9">
        <f t="shared" si="14"/>
        <v>0</v>
      </c>
      <c r="R44" s="9">
        <f t="shared" si="15"/>
        <v>0</v>
      </c>
    </row>
    <row r="45" spans="1:18" ht="12.75">
      <c r="A45" s="14">
        <v>32788</v>
      </c>
      <c r="D45" s="9"/>
      <c r="E45" s="9"/>
      <c r="H45" s="9"/>
      <c r="I45" s="9"/>
      <c r="J45" s="9">
        <f t="shared" si="10"/>
        <v>0</v>
      </c>
      <c r="K45" s="9">
        <f t="shared" si="11"/>
        <v>0</v>
      </c>
      <c r="L45" s="9">
        <f t="shared" si="16"/>
        <v>3</v>
      </c>
      <c r="M45" s="9">
        <f t="shared" si="17"/>
        <v>0</v>
      </c>
      <c r="N45" s="5">
        <f t="shared" si="12"/>
        <v>0</v>
      </c>
      <c r="O45" s="11">
        <f t="shared" si="18"/>
        <v>3</v>
      </c>
      <c r="P45" s="5">
        <f t="shared" si="13"/>
        <v>50</v>
      </c>
      <c r="Q45" s="9">
        <f t="shared" si="14"/>
        <v>0</v>
      </c>
      <c r="R45" s="9">
        <f t="shared" si="15"/>
        <v>0</v>
      </c>
    </row>
    <row r="46" spans="1:18" ht="12.75">
      <c r="A46" s="14">
        <v>32789</v>
      </c>
      <c r="J46" s="9">
        <f t="shared" si="10"/>
        <v>0</v>
      </c>
      <c r="K46" s="9">
        <f t="shared" si="11"/>
        <v>0</v>
      </c>
      <c r="L46" s="9">
        <f t="shared" si="16"/>
        <v>3</v>
      </c>
      <c r="M46" s="9">
        <f t="shared" si="17"/>
        <v>0</v>
      </c>
      <c r="N46" s="5">
        <f t="shared" si="12"/>
        <v>0</v>
      </c>
      <c r="O46" s="11">
        <f t="shared" si="18"/>
        <v>3</v>
      </c>
      <c r="P46" s="5">
        <f t="shared" si="13"/>
        <v>50</v>
      </c>
      <c r="Q46" s="9">
        <f t="shared" si="14"/>
        <v>0</v>
      </c>
      <c r="R46" s="9">
        <f t="shared" si="15"/>
        <v>0</v>
      </c>
    </row>
    <row r="47" spans="1:18" ht="12.75">
      <c r="A47" s="14">
        <v>32790</v>
      </c>
      <c r="J47" s="9">
        <f t="shared" si="10"/>
        <v>0</v>
      </c>
      <c r="K47" s="9">
        <f t="shared" si="11"/>
        <v>0</v>
      </c>
      <c r="L47" s="9">
        <f t="shared" si="16"/>
        <v>3</v>
      </c>
      <c r="M47" s="9">
        <f t="shared" si="17"/>
        <v>0</v>
      </c>
      <c r="N47" s="5">
        <f t="shared" si="12"/>
        <v>0</v>
      </c>
      <c r="O47" s="11">
        <f t="shared" si="18"/>
        <v>3</v>
      </c>
      <c r="P47" s="5">
        <f t="shared" si="13"/>
        <v>50</v>
      </c>
      <c r="Q47" s="9">
        <f t="shared" si="14"/>
        <v>0</v>
      </c>
      <c r="R47" s="9">
        <f t="shared" si="15"/>
        <v>0</v>
      </c>
    </row>
    <row r="48" spans="1:18" ht="12.75">
      <c r="A48" s="14">
        <v>32791</v>
      </c>
      <c r="J48" s="9">
        <f t="shared" si="10"/>
        <v>0</v>
      </c>
      <c r="K48" s="9">
        <f t="shared" si="11"/>
        <v>0</v>
      </c>
      <c r="L48" s="9">
        <f t="shared" si="16"/>
        <v>3</v>
      </c>
      <c r="M48" s="9">
        <f t="shared" si="17"/>
        <v>0</v>
      </c>
      <c r="N48" s="5">
        <f t="shared" si="12"/>
        <v>0</v>
      </c>
      <c r="O48" s="11">
        <f t="shared" si="18"/>
        <v>3</v>
      </c>
      <c r="P48" s="5">
        <f t="shared" si="13"/>
        <v>50</v>
      </c>
      <c r="Q48" s="9">
        <f t="shared" si="14"/>
        <v>0</v>
      </c>
      <c r="R48" s="9">
        <f t="shared" si="15"/>
        <v>0</v>
      </c>
    </row>
    <row r="49" spans="1:18" ht="12.75">
      <c r="A49" s="14">
        <v>32792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6"/>
        <v>3</v>
      </c>
      <c r="M49" s="9">
        <f t="shared" si="17"/>
        <v>0</v>
      </c>
      <c r="N49" s="5">
        <f t="shared" si="12"/>
        <v>0</v>
      </c>
      <c r="O49" s="11">
        <f t="shared" si="18"/>
        <v>3</v>
      </c>
      <c r="P49" s="5">
        <f t="shared" si="13"/>
        <v>50</v>
      </c>
      <c r="Q49" s="9">
        <f t="shared" si="14"/>
        <v>0</v>
      </c>
      <c r="R49" s="9">
        <f t="shared" si="15"/>
        <v>0</v>
      </c>
    </row>
    <row r="50" spans="1:18" ht="12.75">
      <c r="A50" s="14">
        <v>32793</v>
      </c>
      <c r="J50" s="9">
        <f t="shared" si="10"/>
        <v>0</v>
      </c>
      <c r="K50" s="9">
        <f t="shared" si="11"/>
        <v>0</v>
      </c>
      <c r="L50" s="9">
        <f t="shared" si="16"/>
        <v>3</v>
      </c>
      <c r="M50" s="9">
        <f t="shared" si="17"/>
        <v>0</v>
      </c>
      <c r="N50" s="5">
        <f t="shared" si="12"/>
        <v>0</v>
      </c>
      <c r="O50" s="11">
        <f t="shared" si="18"/>
        <v>3</v>
      </c>
      <c r="P50" s="5">
        <f t="shared" si="13"/>
        <v>50</v>
      </c>
      <c r="Q50" s="9">
        <f t="shared" si="14"/>
        <v>0</v>
      </c>
      <c r="R50" s="9">
        <f t="shared" si="15"/>
        <v>0</v>
      </c>
    </row>
    <row r="51" spans="1:18" ht="12.75">
      <c r="A51" s="14">
        <v>32794</v>
      </c>
      <c r="J51" s="9">
        <f t="shared" si="10"/>
        <v>0</v>
      </c>
      <c r="K51" s="9">
        <f t="shared" si="11"/>
        <v>0</v>
      </c>
      <c r="L51" s="9">
        <f t="shared" si="16"/>
        <v>3</v>
      </c>
      <c r="M51" s="9">
        <f t="shared" si="17"/>
        <v>0</v>
      </c>
      <c r="N51" s="5">
        <f t="shared" si="12"/>
        <v>0</v>
      </c>
      <c r="O51" s="11">
        <f t="shared" si="18"/>
        <v>3</v>
      </c>
      <c r="P51" s="5">
        <f t="shared" si="13"/>
        <v>50</v>
      </c>
      <c r="Q51" s="9">
        <f t="shared" si="14"/>
        <v>0</v>
      </c>
      <c r="R51" s="9">
        <f t="shared" si="15"/>
        <v>0</v>
      </c>
    </row>
    <row r="52" spans="1:18" ht="12.75">
      <c r="A52" s="14">
        <v>32795</v>
      </c>
      <c r="B52" s="9"/>
      <c r="D52" s="9"/>
      <c r="E52" s="9"/>
      <c r="F52" s="9"/>
      <c r="H52" s="9"/>
      <c r="I52" s="9"/>
      <c r="J52" s="9">
        <f t="shared" si="10"/>
        <v>0</v>
      </c>
      <c r="K52" s="9">
        <f t="shared" si="11"/>
        <v>0</v>
      </c>
      <c r="L52" s="9">
        <f t="shared" si="16"/>
        <v>3</v>
      </c>
      <c r="M52" s="9">
        <f t="shared" si="17"/>
        <v>0</v>
      </c>
      <c r="N52" s="5">
        <f t="shared" si="12"/>
        <v>0</v>
      </c>
      <c r="O52" s="11">
        <f t="shared" si="18"/>
        <v>3</v>
      </c>
      <c r="P52" s="5">
        <f t="shared" si="13"/>
        <v>50</v>
      </c>
      <c r="Q52" s="9">
        <f t="shared" si="14"/>
        <v>0</v>
      </c>
      <c r="R52" s="9">
        <f t="shared" si="15"/>
        <v>0</v>
      </c>
    </row>
    <row r="53" spans="1:19" ht="12.75">
      <c r="A53" s="14">
        <v>32796</v>
      </c>
      <c r="J53" s="9">
        <f t="shared" si="10"/>
        <v>0</v>
      </c>
      <c r="K53" s="9">
        <f t="shared" si="11"/>
        <v>0</v>
      </c>
      <c r="L53" s="9">
        <f t="shared" si="16"/>
        <v>3</v>
      </c>
      <c r="M53" s="9">
        <f t="shared" si="17"/>
        <v>0</v>
      </c>
      <c r="N53" s="5">
        <f t="shared" si="12"/>
        <v>0</v>
      </c>
      <c r="O53" s="11">
        <f t="shared" si="18"/>
        <v>3</v>
      </c>
      <c r="P53" s="5">
        <f t="shared" si="13"/>
        <v>50</v>
      </c>
      <c r="Q53" s="9">
        <f t="shared" si="14"/>
        <v>0</v>
      </c>
      <c r="R53" s="9">
        <f t="shared" si="15"/>
        <v>0</v>
      </c>
      <c r="S53" s="8" t="s">
        <v>62</v>
      </c>
    </row>
    <row r="54" spans="1:18" ht="12.75">
      <c r="A54" s="14">
        <v>32797</v>
      </c>
      <c r="D54" s="9"/>
      <c r="E54" s="9"/>
      <c r="H54" s="9"/>
      <c r="I54" s="9"/>
      <c r="J54" s="9">
        <f t="shared" si="10"/>
        <v>0</v>
      </c>
      <c r="K54" s="9">
        <f t="shared" si="11"/>
        <v>0</v>
      </c>
      <c r="L54" s="9">
        <f t="shared" si="16"/>
        <v>3</v>
      </c>
      <c r="M54" s="9">
        <f t="shared" si="17"/>
        <v>0</v>
      </c>
      <c r="N54" s="5">
        <f t="shared" si="12"/>
        <v>0</v>
      </c>
      <c r="O54" s="11">
        <f t="shared" si="18"/>
        <v>3</v>
      </c>
      <c r="P54" s="5">
        <f t="shared" si="13"/>
        <v>50</v>
      </c>
      <c r="Q54" s="9">
        <f t="shared" si="14"/>
        <v>0</v>
      </c>
      <c r="R54" s="9">
        <f t="shared" si="15"/>
        <v>0</v>
      </c>
    </row>
    <row r="55" spans="1:18" ht="12.75">
      <c r="A55" s="14">
        <v>32798</v>
      </c>
      <c r="D55" s="1">
        <v>1</v>
      </c>
      <c r="J55" s="9">
        <f t="shared" si="10"/>
        <v>1</v>
      </c>
      <c r="K55" s="9">
        <f t="shared" si="11"/>
        <v>0</v>
      </c>
      <c r="L55" s="9">
        <f t="shared" si="16"/>
        <v>4</v>
      </c>
      <c r="M55" s="9">
        <f t="shared" si="17"/>
        <v>0</v>
      </c>
      <c r="N55" s="5">
        <f t="shared" si="12"/>
        <v>1</v>
      </c>
      <c r="O55" s="11">
        <f t="shared" si="18"/>
        <v>4</v>
      </c>
      <c r="P55" s="5">
        <f t="shared" si="13"/>
        <v>66.66666666666667</v>
      </c>
      <c r="Q55" s="9">
        <f t="shared" si="14"/>
        <v>0</v>
      </c>
      <c r="R55" s="9">
        <f t="shared" si="15"/>
        <v>1</v>
      </c>
    </row>
    <row r="56" spans="1:18" ht="12.75">
      <c r="A56" s="14">
        <v>32799</v>
      </c>
      <c r="J56" s="9">
        <f t="shared" si="10"/>
        <v>0</v>
      </c>
      <c r="K56" s="9">
        <f t="shared" si="11"/>
        <v>0</v>
      </c>
      <c r="L56" s="9">
        <f t="shared" si="16"/>
        <v>4</v>
      </c>
      <c r="M56" s="9">
        <f t="shared" si="17"/>
        <v>0</v>
      </c>
      <c r="N56" s="5">
        <f t="shared" si="12"/>
        <v>0</v>
      </c>
      <c r="O56" s="11">
        <f t="shared" si="18"/>
        <v>4</v>
      </c>
      <c r="P56" s="5">
        <f t="shared" si="13"/>
        <v>66.66666666666667</v>
      </c>
      <c r="Q56" s="9">
        <f t="shared" si="14"/>
        <v>0</v>
      </c>
      <c r="R56" s="9">
        <f t="shared" si="15"/>
        <v>0</v>
      </c>
    </row>
    <row r="57" spans="1:18" ht="12.75">
      <c r="A57" s="14">
        <v>32800</v>
      </c>
      <c r="E57" s="1">
        <v>1</v>
      </c>
      <c r="J57" s="9">
        <f t="shared" si="10"/>
        <v>1</v>
      </c>
      <c r="K57" s="9">
        <f t="shared" si="11"/>
        <v>0</v>
      </c>
      <c r="L57" s="9">
        <f t="shared" si="16"/>
        <v>5</v>
      </c>
      <c r="M57" s="9">
        <f t="shared" si="17"/>
        <v>0</v>
      </c>
      <c r="N57" s="5">
        <f t="shared" si="12"/>
        <v>1</v>
      </c>
      <c r="O57" s="11">
        <f t="shared" si="18"/>
        <v>5</v>
      </c>
      <c r="P57" s="5">
        <f t="shared" si="13"/>
        <v>83.33333333333333</v>
      </c>
      <c r="Q57" s="9">
        <f t="shared" si="14"/>
        <v>0</v>
      </c>
      <c r="R57" s="9">
        <f t="shared" si="15"/>
        <v>1</v>
      </c>
    </row>
    <row r="58" spans="1:18" ht="12.75">
      <c r="A58" s="14">
        <v>32801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6"/>
        <v>5</v>
      </c>
      <c r="M58" s="9">
        <f t="shared" si="17"/>
        <v>0</v>
      </c>
      <c r="N58" s="5">
        <f t="shared" si="12"/>
        <v>0</v>
      </c>
      <c r="O58" s="11">
        <f t="shared" si="18"/>
        <v>5</v>
      </c>
      <c r="P58" s="5">
        <f t="shared" si="13"/>
        <v>83.33333333333333</v>
      </c>
      <c r="Q58" s="9">
        <f t="shared" si="14"/>
        <v>0</v>
      </c>
      <c r="R58" s="9">
        <f t="shared" si="15"/>
        <v>0</v>
      </c>
    </row>
    <row r="59" spans="1:18" ht="12.75">
      <c r="A59" s="14">
        <v>32802</v>
      </c>
      <c r="J59" s="9">
        <f t="shared" si="10"/>
        <v>0</v>
      </c>
      <c r="K59" s="9">
        <f t="shared" si="11"/>
        <v>0</v>
      </c>
      <c r="L59" s="9">
        <f t="shared" si="16"/>
        <v>5</v>
      </c>
      <c r="M59" s="9">
        <f t="shared" si="17"/>
        <v>0</v>
      </c>
      <c r="N59" s="5">
        <f t="shared" si="12"/>
        <v>0</v>
      </c>
      <c r="O59" s="11">
        <f t="shared" si="18"/>
        <v>5</v>
      </c>
      <c r="P59" s="5">
        <f t="shared" si="13"/>
        <v>83.33333333333333</v>
      </c>
      <c r="Q59" s="9">
        <f t="shared" si="14"/>
        <v>0</v>
      </c>
      <c r="R59" s="9">
        <f t="shared" si="15"/>
        <v>0</v>
      </c>
    </row>
    <row r="60" spans="1:18" ht="12.75">
      <c r="A60" s="14">
        <v>32803</v>
      </c>
      <c r="J60" s="9">
        <f t="shared" si="10"/>
        <v>0</v>
      </c>
      <c r="K60" s="9">
        <f t="shared" si="11"/>
        <v>0</v>
      </c>
      <c r="L60" s="9">
        <f t="shared" si="16"/>
        <v>5</v>
      </c>
      <c r="M60" s="9">
        <f t="shared" si="17"/>
        <v>0</v>
      </c>
      <c r="N60" s="5">
        <f t="shared" si="12"/>
        <v>0</v>
      </c>
      <c r="O60" s="11">
        <f t="shared" si="18"/>
        <v>5</v>
      </c>
      <c r="P60" s="5">
        <f t="shared" si="13"/>
        <v>83.33333333333333</v>
      </c>
      <c r="Q60" s="9">
        <f t="shared" si="14"/>
        <v>0</v>
      </c>
      <c r="R60" s="9">
        <f t="shared" si="15"/>
        <v>0</v>
      </c>
    </row>
    <row r="61" spans="1:18" ht="12.75">
      <c r="A61" s="14">
        <v>32804</v>
      </c>
      <c r="J61" s="9">
        <f t="shared" si="10"/>
        <v>0</v>
      </c>
      <c r="K61" s="9">
        <f t="shared" si="11"/>
        <v>0</v>
      </c>
      <c r="L61" s="9">
        <f t="shared" si="16"/>
        <v>5</v>
      </c>
      <c r="M61" s="9">
        <f t="shared" si="17"/>
        <v>0</v>
      </c>
      <c r="N61" s="5">
        <f t="shared" si="12"/>
        <v>0</v>
      </c>
      <c r="O61" s="11">
        <f t="shared" si="18"/>
        <v>5</v>
      </c>
      <c r="P61" s="5">
        <f t="shared" si="13"/>
        <v>83.33333333333333</v>
      </c>
      <c r="Q61" s="9">
        <f t="shared" si="14"/>
        <v>0</v>
      </c>
      <c r="R61" s="9">
        <f t="shared" si="15"/>
        <v>0</v>
      </c>
    </row>
    <row r="62" spans="1:18" ht="12.75">
      <c r="A62" s="14">
        <v>32805</v>
      </c>
      <c r="J62" s="9">
        <f t="shared" si="10"/>
        <v>0</v>
      </c>
      <c r="K62" s="9">
        <f t="shared" si="11"/>
        <v>0</v>
      </c>
      <c r="L62" s="9">
        <f t="shared" si="16"/>
        <v>5</v>
      </c>
      <c r="M62" s="9">
        <f t="shared" si="17"/>
        <v>0</v>
      </c>
      <c r="N62" s="5">
        <f t="shared" si="12"/>
        <v>0</v>
      </c>
      <c r="O62" s="11">
        <f t="shared" si="18"/>
        <v>5</v>
      </c>
      <c r="P62" s="5">
        <f t="shared" si="13"/>
        <v>83.33333333333333</v>
      </c>
      <c r="Q62" s="9">
        <f t="shared" si="14"/>
        <v>0</v>
      </c>
      <c r="R62" s="9">
        <f t="shared" si="15"/>
        <v>0</v>
      </c>
    </row>
    <row r="63" spans="1:18" ht="12.75">
      <c r="A63" s="14">
        <v>32806</v>
      </c>
      <c r="C63" s="9"/>
      <c r="D63" s="9"/>
      <c r="E63" s="9"/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6"/>
        <v>5</v>
      </c>
      <c r="M63" s="9">
        <f t="shared" si="17"/>
        <v>0</v>
      </c>
      <c r="N63" s="5">
        <f t="shared" si="12"/>
        <v>0</v>
      </c>
      <c r="O63" s="11">
        <f t="shared" si="18"/>
        <v>5</v>
      </c>
      <c r="P63" s="5">
        <f t="shared" si="13"/>
        <v>83.33333333333333</v>
      </c>
      <c r="Q63" s="9">
        <f t="shared" si="14"/>
        <v>0</v>
      </c>
      <c r="R63" s="9">
        <f t="shared" si="15"/>
        <v>0</v>
      </c>
    </row>
    <row r="64" spans="1:18" ht="12.75">
      <c r="A64" s="14">
        <v>32807</v>
      </c>
      <c r="J64" s="9">
        <f t="shared" si="10"/>
        <v>0</v>
      </c>
      <c r="K64" s="9">
        <f t="shared" si="11"/>
        <v>0</v>
      </c>
      <c r="L64" s="9">
        <f t="shared" si="16"/>
        <v>5</v>
      </c>
      <c r="M64" s="9">
        <f t="shared" si="17"/>
        <v>0</v>
      </c>
      <c r="N64" s="5">
        <f t="shared" si="12"/>
        <v>0</v>
      </c>
      <c r="O64" s="11">
        <f t="shared" si="18"/>
        <v>5</v>
      </c>
      <c r="P64" s="5">
        <f t="shared" si="13"/>
        <v>83.33333333333333</v>
      </c>
      <c r="Q64" s="9">
        <f t="shared" si="14"/>
        <v>0</v>
      </c>
      <c r="R64" s="9">
        <f t="shared" si="15"/>
        <v>0</v>
      </c>
    </row>
    <row r="65" spans="1:18" ht="12.75">
      <c r="A65" s="14">
        <v>32808</v>
      </c>
      <c r="J65" s="9">
        <f t="shared" si="10"/>
        <v>0</v>
      </c>
      <c r="K65" s="9">
        <f t="shared" si="11"/>
        <v>0</v>
      </c>
      <c r="L65" s="9">
        <f t="shared" si="16"/>
        <v>5</v>
      </c>
      <c r="M65" s="9">
        <f t="shared" si="17"/>
        <v>0</v>
      </c>
      <c r="N65" s="5">
        <f t="shared" si="12"/>
        <v>0</v>
      </c>
      <c r="O65" s="11">
        <f t="shared" si="18"/>
        <v>5</v>
      </c>
      <c r="P65" s="5">
        <f t="shared" si="13"/>
        <v>83.33333333333333</v>
      </c>
      <c r="Q65" s="9">
        <f t="shared" si="14"/>
        <v>0</v>
      </c>
      <c r="R65" s="9">
        <f t="shared" si="15"/>
        <v>0</v>
      </c>
    </row>
    <row r="66" spans="1:18" ht="12.75">
      <c r="A66" s="14">
        <v>32809</v>
      </c>
      <c r="C66" s="9"/>
      <c r="D66" s="9"/>
      <c r="E66" s="9">
        <v>1</v>
      </c>
      <c r="G66" s="9"/>
      <c r="H66" s="9"/>
      <c r="I66" s="9"/>
      <c r="J66" s="9">
        <f t="shared" si="10"/>
        <v>1</v>
      </c>
      <c r="K66" s="9">
        <f t="shared" si="11"/>
        <v>0</v>
      </c>
      <c r="L66" s="9">
        <f t="shared" si="16"/>
        <v>6</v>
      </c>
      <c r="M66" s="9">
        <f t="shared" si="17"/>
        <v>0</v>
      </c>
      <c r="N66" s="5">
        <f t="shared" si="12"/>
        <v>1</v>
      </c>
      <c r="O66" s="11">
        <f t="shared" si="18"/>
        <v>6</v>
      </c>
      <c r="P66" s="5">
        <f t="shared" si="13"/>
        <v>100</v>
      </c>
      <c r="Q66" s="9">
        <f t="shared" si="14"/>
        <v>0</v>
      </c>
      <c r="R66" s="9">
        <f t="shared" si="15"/>
        <v>1</v>
      </c>
    </row>
    <row r="67" spans="1:19" ht="12.75">
      <c r="A67" s="14">
        <v>32810</v>
      </c>
      <c r="J67" s="9">
        <f t="shared" si="10"/>
        <v>0</v>
      </c>
      <c r="K67" s="9">
        <f t="shared" si="11"/>
        <v>0</v>
      </c>
      <c r="L67" s="9">
        <f t="shared" si="16"/>
        <v>6</v>
      </c>
      <c r="M67" s="9">
        <f t="shared" si="17"/>
        <v>0</v>
      </c>
      <c r="N67" s="5">
        <f t="shared" si="12"/>
        <v>0</v>
      </c>
      <c r="O67" s="11">
        <f t="shared" si="18"/>
        <v>6</v>
      </c>
      <c r="P67" s="5">
        <f t="shared" si="13"/>
        <v>100</v>
      </c>
      <c r="Q67" s="9">
        <f t="shared" si="14"/>
        <v>0</v>
      </c>
      <c r="R67" s="9">
        <f t="shared" si="15"/>
        <v>0</v>
      </c>
      <c r="S67" s="8" t="s">
        <v>63</v>
      </c>
    </row>
    <row r="68" spans="1:18" ht="12.75">
      <c r="A68" s="14">
        <v>32811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6</v>
      </c>
      <c r="M68" s="9">
        <f t="shared" si="17"/>
        <v>0</v>
      </c>
      <c r="N68" s="5">
        <f aca="true" t="shared" si="21" ref="N68:N101">(+J68+K68)*($J$103/($J$103+$K$103))</f>
        <v>0</v>
      </c>
      <c r="O68" s="11">
        <f t="shared" si="18"/>
        <v>6</v>
      </c>
      <c r="P68" s="5">
        <f aca="true" t="shared" si="22" ref="P68:P99">O68*100/$N$103</f>
        <v>100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4">
        <v>32812</v>
      </c>
      <c r="J69" s="9">
        <f t="shared" si="19"/>
        <v>0</v>
      </c>
      <c r="K69" s="9">
        <f t="shared" si="20"/>
        <v>0</v>
      </c>
      <c r="L69" s="9">
        <f aca="true" t="shared" si="25" ref="L69:L101">L68+J69</f>
        <v>6</v>
      </c>
      <c r="M69" s="9">
        <f aca="true" t="shared" si="26" ref="M69:M101">M68+K69</f>
        <v>0</v>
      </c>
      <c r="N69" s="5">
        <f t="shared" si="21"/>
        <v>0</v>
      </c>
      <c r="O69" s="11">
        <f aca="true" t="shared" si="27" ref="O69:O100">O68+N69</f>
        <v>6</v>
      </c>
      <c r="P69" s="5">
        <f t="shared" si="22"/>
        <v>100</v>
      </c>
      <c r="Q69" s="9">
        <f t="shared" si="23"/>
        <v>0</v>
      </c>
      <c r="R69" s="9">
        <f t="shared" si="24"/>
        <v>0</v>
      </c>
    </row>
    <row r="70" spans="1:18" ht="12.75">
      <c r="A70" s="14">
        <v>32813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25"/>
        <v>6</v>
      </c>
      <c r="M70" s="9">
        <f t="shared" si="26"/>
        <v>0</v>
      </c>
      <c r="N70" s="5">
        <f t="shared" si="21"/>
        <v>0</v>
      </c>
      <c r="O70" s="11">
        <f t="shared" si="27"/>
        <v>6</v>
      </c>
      <c r="P70" s="5">
        <f t="shared" si="22"/>
        <v>100</v>
      </c>
      <c r="Q70" s="9">
        <f t="shared" si="23"/>
        <v>0</v>
      </c>
      <c r="R70" s="9">
        <f t="shared" si="24"/>
        <v>0</v>
      </c>
    </row>
    <row r="71" spans="1:18" ht="12.75">
      <c r="A71" s="14">
        <v>32814</v>
      </c>
      <c r="J71" s="9">
        <f t="shared" si="19"/>
        <v>0</v>
      </c>
      <c r="K71" s="9">
        <f t="shared" si="20"/>
        <v>0</v>
      </c>
      <c r="L71" s="9">
        <f t="shared" si="25"/>
        <v>6</v>
      </c>
      <c r="M71" s="9">
        <f t="shared" si="26"/>
        <v>0</v>
      </c>
      <c r="N71" s="5">
        <f t="shared" si="21"/>
        <v>0</v>
      </c>
      <c r="O71" s="11">
        <f t="shared" si="27"/>
        <v>6</v>
      </c>
      <c r="P71" s="5">
        <f t="shared" si="22"/>
        <v>100</v>
      </c>
      <c r="Q71" s="9">
        <f t="shared" si="23"/>
        <v>0</v>
      </c>
      <c r="R71" s="9">
        <f t="shared" si="24"/>
        <v>0</v>
      </c>
    </row>
    <row r="72" spans="1:18" ht="12.75">
      <c r="A72" s="14">
        <v>32815</v>
      </c>
      <c r="J72" s="9">
        <f t="shared" si="19"/>
        <v>0</v>
      </c>
      <c r="K72" s="9">
        <f t="shared" si="20"/>
        <v>0</v>
      </c>
      <c r="L72" s="9">
        <f t="shared" si="25"/>
        <v>6</v>
      </c>
      <c r="M72" s="9">
        <f t="shared" si="26"/>
        <v>0</v>
      </c>
      <c r="N72" s="5">
        <f t="shared" si="21"/>
        <v>0</v>
      </c>
      <c r="O72" s="11">
        <f t="shared" si="27"/>
        <v>6</v>
      </c>
      <c r="P72" s="5">
        <f t="shared" si="22"/>
        <v>100</v>
      </c>
      <c r="Q72" s="9">
        <f t="shared" si="23"/>
        <v>0</v>
      </c>
      <c r="R72" s="9">
        <f t="shared" si="24"/>
        <v>0</v>
      </c>
    </row>
    <row r="73" spans="1:18" ht="12.75">
      <c r="A73" s="14">
        <v>32816</v>
      </c>
      <c r="E73" s="9"/>
      <c r="I73" s="9"/>
      <c r="J73" s="9">
        <f t="shared" si="19"/>
        <v>0</v>
      </c>
      <c r="K73" s="9">
        <f t="shared" si="20"/>
        <v>0</v>
      </c>
      <c r="L73" s="9">
        <f t="shared" si="25"/>
        <v>6</v>
      </c>
      <c r="M73" s="9">
        <f t="shared" si="26"/>
        <v>0</v>
      </c>
      <c r="N73" s="5">
        <f t="shared" si="21"/>
        <v>0</v>
      </c>
      <c r="O73" s="11">
        <f t="shared" si="27"/>
        <v>6</v>
      </c>
      <c r="P73" s="5">
        <f t="shared" si="22"/>
        <v>100</v>
      </c>
      <c r="Q73" s="9">
        <f t="shared" si="23"/>
        <v>0</v>
      </c>
      <c r="R73" s="9">
        <f t="shared" si="24"/>
        <v>0</v>
      </c>
    </row>
    <row r="74" spans="1:18" ht="12.75">
      <c r="A74" s="14">
        <v>32817</v>
      </c>
      <c r="J74" s="9">
        <f t="shared" si="19"/>
        <v>0</v>
      </c>
      <c r="K74" s="9">
        <f t="shared" si="20"/>
        <v>0</v>
      </c>
      <c r="L74" s="9">
        <f t="shared" si="25"/>
        <v>6</v>
      </c>
      <c r="M74" s="9">
        <f t="shared" si="26"/>
        <v>0</v>
      </c>
      <c r="N74" s="5">
        <f t="shared" si="21"/>
        <v>0</v>
      </c>
      <c r="O74" s="11">
        <f t="shared" si="27"/>
        <v>6</v>
      </c>
      <c r="P74" s="5">
        <f t="shared" si="22"/>
        <v>100</v>
      </c>
      <c r="Q74" s="9">
        <f t="shared" si="23"/>
        <v>0</v>
      </c>
      <c r="R74" s="9">
        <f t="shared" si="24"/>
        <v>0</v>
      </c>
    </row>
    <row r="75" spans="1:18" ht="12.75">
      <c r="A75" s="14">
        <v>32818</v>
      </c>
      <c r="J75" s="9">
        <f t="shared" si="19"/>
        <v>0</v>
      </c>
      <c r="K75" s="9">
        <f t="shared" si="20"/>
        <v>0</v>
      </c>
      <c r="L75" s="9">
        <f t="shared" si="25"/>
        <v>6</v>
      </c>
      <c r="M75" s="9">
        <f t="shared" si="26"/>
        <v>0</v>
      </c>
      <c r="N75" s="5">
        <f t="shared" si="21"/>
        <v>0</v>
      </c>
      <c r="O75" s="11">
        <f t="shared" si="27"/>
        <v>6</v>
      </c>
      <c r="P75" s="5">
        <f t="shared" si="22"/>
        <v>100</v>
      </c>
      <c r="Q75" s="9">
        <f t="shared" si="23"/>
        <v>0</v>
      </c>
      <c r="R75" s="9">
        <f t="shared" si="24"/>
        <v>0</v>
      </c>
    </row>
    <row r="76" spans="1:18" ht="12.75">
      <c r="A76" s="14">
        <v>32819</v>
      </c>
      <c r="J76" s="9">
        <f t="shared" si="19"/>
        <v>0</v>
      </c>
      <c r="K76" s="9">
        <f t="shared" si="20"/>
        <v>0</v>
      </c>
      <c r="L76" s="9">
        <f t="shared" si="25"/>
        <v>6</v>
      </c>
      <c r="M76" s="9">
        <f t="shared" si="26"/>
        <v>0</v>
      </c>
      <c r="N76" s="5">
        <f t="shared" si="21"/>
        <v>0</v>
      </c>
      <c r="O76" s="11">
        <f t="shared" si="27"/>
        <v>6</v>
      </c>
      <c r="P76" s="5">
        <f t="shared" si="22"/>
        <v>100</v>
      </c>
      <c r="Q76" s="9">
        <f t="shared" si="23"/>
        <v>0</v>
      </c>
      <c r="R76" s="9">
        <f t="shared" si="24"/>
        <v>0</v>
      </c>
    </row>
    <row r="77" spans="1:18" ht="12.75">
      <c r="A77" s="14">
        <v>32820</v>
      </c>
      <c r="J77" s="9">
        <f t="shared" si="19"/>
        <v>0</v>
      </c>
      <c r="K77" s="9">
        <f t="shared" si="20"/>
        <v>0</v>
      </c>
      <c r="L77" s="9">
        <f t="shared" si="25"/>
        <v>6</v>
      </c>
      <c r="M77" s="9">
        <f t="shared" si="26"/>
        <v>0</v>
      </c>
      <c r="N77" s="5">
        <f t="shared" si="21"/>
        <v>0</v>
      </c>
      <c r="O77" s="11">
        <f t="shared" si="27"/>
        <v>6</v>
      </c>
      <c r="P77" s="5">
        <f t="shared" si="22"/>
        <v>100</v>
      </c>
      <c r="Q77" s="9">
        <f t="shared" si="23"/>
        <v>0</v>
      </c>
      <c r="R77" s="9">
        <f t="shared" si="24"/>
        <v>0</v>
      </c>
    </row>
    <row r="78" spans="1:18" ht="12.75">
      <c r="A78" s="14">
        <v>32821</v>
      </c>
      <c r="C78" s="9"/>
      <c r="D78" s="9"/>
      <c r="G78" s="9"/>
      <c r="H78" s="9"/>
      <c r="J78" s="9">
        <f t="shared" si="19"/>
        <v>0</v>
      </c>
      <c r="K78" s="9">
        <f t="shared" si="20"/>
        <v>0</v>
      </c>
      <c r="L78" s="9">
        <f t="shared" si="25"/>
        <v>6</v>
      </c>
      <c r="M78" s="9">
        <f t="shared" si="26"/>
        <v>0</v>
      </c>
      <c r="N78" s="5">
        <f t="shared" si="21"/>
        <v>0</v>
      </c>
      <c r="O78" s="11">
        <f t="shared" si="27"/>
        <v>6</v>
      </c>
      <c r="P78" s="5">
        <f t="shared" si="22"/>
        <v>100</v>
      </c>
      <c r="Q78" s="9">
        <f t="shared" si="23"/>
        <v>0</v>
      </c>
      <c r="R78" s="9">
        <f t="shared" si="24"/>
        <v>0</v>
      </c>
    </row>
    <row r="79" spans="1:18" ht="12.75">
      <c r="A79" s="14">
        <v>32822</v>
      </c>
      <c r="J79" s="9">
        <f t="shared" si="19"/>
        <v>0</v>
      </c>
      <c r="K79" s="9">
        <f t="shared" si="20"/>
        <v>0</v>
      </c>
      <c r="L79" s="9">
        <f t="shared" si="25"/>
        <v>6</v>
      </c>
      <c r="M79" s="9">
        <f t="shared" si="26"/>
        <v>0</v>
      </c>
      <c r="N79" s="5">
        <f t="shared" si="21"/>
        <v>0</v>
      </c>
      <c r="O79" s="11">
        <f t="shared" si="27"/>
        <v>6</v>
      </c>
      <c r="P79" s="5">
        <f t="shared" si="22"/>
        <v>100</v>
      </c>
      <c r="Q79" s="9">
        <f t="shared" si="23"/>
        <v>0</v>
      </c>
      <c r="R79" s="9">
        <f t="shared" si="24"/>
        <v>0</v>
      </c>
    </row>
    <row r="80" spans="1:18" ht="12.75">
      <c r="A80" s="14">
        <v>32823</v>
      </c>
      <c r="J80" s="9">
        <f t="shared" si="19"/>
        <v>0</v>
      </c>
      <c r="K80" s="9">
        <f t="shared" si="20"/>
        <v>0</v>
      </c>
      <c r="L80" s="9">
        <f t="shared" si="25"/>
        <v>6</v>
      </c>
      <c r="M80" s="9">
        <f t="shared" si="26"/>
        <v>0</v>
      </c>
      <c r="N80" s="5">
        <f t="shared" si="21"/>
        <v>0</v>
      </c>
      <c r="O80" s="11">
        <f t="shared" si="27"/>
        <v>6</v>
      </c>
      <c r="P80" s="5">
        <f t="shared" si="22"/>
        <v>100</v>
      </c>
      <c r="Q80" s="9">
        <f t="shared" si="23"/>
        <v>0</v>
      </c>
      <c r="R80" s="9">
        <f t="shared" si="24"/>
        <v>0</v>
      </c>
    </row>
    <row r="81" spans="1:19" ht="12.75">
      <c r="A81" s="14">
        <v>32824</v>
      </c>
      <c r="J81" s="9">
        <f t="shared" si="19"/>
        <v>0</v>
      </c>
      <c r="K81" s="9">
        <f t="shared" si="20"/>
        <v>0</v>
      </c>
      <c r="L81" s="9">
        <f t="shared" si="25"/>
        <v>6</v>
      </c>
      <c r="M81" s="9">
        <f t="shared" si="26"/>
        <v>0</v>
      </c>
      <c r="N81" s="5">
        <f t="shared" si="21"/>
        <v>0</v>
      </c>
      <c r="O81" s="11">
        <f t="shared" si="27"/>
        <v>6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64</v>
      </c>
    </row>
    <row r="82" spans="1:18" ht="12.75">
      <c r="A82" s="14">
        <v>32825</v>
      </c>
      <c r="J82" s="9">
        <f t="shared" si="19"/>
        <v>0</v>
      </c>
      <c r="K82" s="9">
        <f t="shared" si="20"/>
        <v>0</v>
      </c>
      <c r="L82" s="9">
        <f t="shared" si="25"/>
        <v>6</v>
      </c>
      <c r="M82" s="9">
        <f t="shared" si="26"/>
        <v>0</v>
      </c>
      <c r="N82" s="5">
        <f t="shared" si="21"/>
        <v>0</v>
      </c>
      <c r="O82" s="11">
        <f t="shared" si="27"/>
        <v>6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2.75">
      <c r="A83" s="14">
        <v>32826</v>
      </c>
      <c r="J83" s="9">
        <f t="shared" si="19"/>
        <v>0</v>
      </c>
      <c r="K83" s="9">
        <f t="shared" si="20"/>
        <v>0</v>
      </c>
      <c r="L83" s="9">
        <f t="shared" si="25"/>
        <v>6</v>
      </c>
      <c r="M83" s="9">
        <f t="shared" si="26"/>
        <v>0</v>
      </c>
      <c r="N83" s="5">
        <f t="shared" si="21"/>
        <v>0</v>
      </c>
      <c r="O83" s="11">
        <f t="shared" si="27"/>
        <v>6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2.75">
      <c r="A84" s="14">
        <v>32827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25"/>
        <v>6</v>
      </c>
      <c r="M84" s="9">
        <f t="shared" si="26"/>
        <v>0</v>
      </c>
      <c r="N84" s="5">
        <f t="shared" si="21"/>
        <v>0</v>
      </c>
      <c r="O84" s="11">
        <f t="shared" si="27"/>
        <v>6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2.75">
      <c r="A85" s="14">
        <v>32828</v>
      </c>
      <c r="J85" s="9">
        <f t="shared" si="19"/>
        <v>0</v>
      </c>
      <c r="K85" s="9">
        <f t="shared" si="20"/>
        <v>0</v>
      </c>
      <c r="L85" s="9">
        <f t="shared" si="25"/>
        <v>6</v>
      </c>
      <c r="M85" s="9">
        <f t="shared" si="26"/>
        <v>0</v>
      </c>
      <c r="N85" s="5">
        <f t="shared" si="21"/>
        <v>0</v>
      </c>
      <c r="O85" s="11">
        <f t="shared" si="27"/>
        <v>6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2.75">
      <c r="A86" s="14">
        <v>32829</v>
      </c>
      <c r="J86" s="9">
        <f t="shared" si="19"/>
        <v>0</v>
      </c>
      <c r="K86" s="9">
        <f t="shared" si="20"/>
        <v>0</v>
      </c>
      <c r="L86" s="9">
        <f t="shared" si="25"/>
        <v>6</v>
      </c>
      <c r="M86" s="9">
        <f t="shared" si="26"/>
        <v>0</v>
      </c>
      <c r="N86" s="5">
        <f t="shared" si="21"/>
        <v>0</v>
      </c>
      <c r="O86" s="11">
        <f t="shared" si="27"/>
        <v>6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2.75">
      <c r="A87" s="14">
        <v>32830</v>
      </c>
      <c r="B87" s="9"/>
      <c r="C87" s="9"/>
      <c r="D87" s="9"/>
      <c r="E87" s="9"/>
      <c r="F87" s="9"/>
      <c r="G87" s="9"/>
      <c r="H87" s="9"/>
      <c r="I87" s="9"/>
      <c r="J87" s="9">
        <f t="shared" si="19"/>
        <v>0</v>
      </c>
      <c r="K87" s="9">
        <f t="shared" si="20"/>
        <v>0</v>
      </c>
      <c r="L87" s="9">
        <f t="shared" si="25"/>
        <v>6</v>
      </c>
      <c r="M87" s="9">
        <f t="shared" si="26"/>
        <v>0</v>
      </c>
      <c r="N87" s="5">
        <f t="shared" si="21"/>
        <v>0</v>
      </c>
      <c r="O87" s="11">
        <f t="shared" si="27"/>
        <v>6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2.75">
      <c r="A88" s="14">
        <v>32831</v>
      </c>
      <c r="J88" s="9">
        <f t="shared" si="19"/>
        <v>0</v>
      </c>
      <c r="K88" s="9">
        <f t="shared" si="20"/>
        <v>0</v>
      </c>
      <c r="L88" s="9">
        <f t="shared" si="25"/>
        <v>6</v>
      </c>
      <c r="M88" s="9">
        <f t="shared" si="26"/>
        <v>0</v>
      </c>
      <c r="N88" s="5">
        <f t="shared" si="21"/>
        <v>0</v>
      </c>
      <c r="O88" s="11">
        <f t="shared" si="27"/>
        <v>6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2.75">
      <c r="A89" s="14">
        <v>32832</v>
      </c>
      <c r="J89" s="9">
        <f t="shared" si="19"/>
        <v>0</v>
      </c>
      <c r="K89" s="9">
        <f t="shared" si="20"/>
        <v>0</v>
      </c>
      <c r="L89" s="9">
        <f t="shared" si="25"/>
        <v>6</v>
      </c>
      <c r="M89" s="9">
        <f t="shared" si="26"/>
        <v>0</v>
      </c>
      <c r="N89" s="5">
        <f t="shared" si="21"/>
        <v>0</v>
      </c>
      <c r="O89" s="11">
        <f t="shared" si="27"/>
        <v>6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2.75">
      <c r="A90" s="14">
        <v>32833</v>
      </c>
      <c r="J90" s="9">
        <f t="shared" si="19"/>
        <v>0</v>
      </c>
      <c r="K90" s="9">
        <f t="shared" si="20"/>
        <v>0</v>
      </c>
      <c r="L90" s="9">
        <f t="shared" si="25"/>
        <v>6</v>
      </c>
      <c r="M90" s="9">
        <f t="shared" si="26"/>
        <v>0</v>
      </c>
      <c r="N90" s="5">
        <f t="shared" si="21"/>
        <v>0</v>
      </c>
      <c r="O90" s="11">
        <f t="shared" si="27"/>
        <v>6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2.75">
      <c r="A91" s="14">
        <v>32834</v>
      </c>
      <c r="J91" s="9">
        <f t="shared" si="19"/>
        <v>0</v>
      </c>
      <c r="K91" s="9">
        <f t="shared" si="20"/>
        <v>0</v>
      </c>
      <c r="L91" s="9">
        <f t="shared" si="25"/>
        <v>6</v>
      </c>
      <c r="M91" s="9">
        <f t="shared" si="26"/>
        <v>0</v>
      </c>
      <c r="N91" s="5">
        <f t="shared" si="21"/>
        <v>0</v>
      </c>
      <c r="O91" s="11">
        <f t="shared" si="27"/>
        <v>6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2.75">
      <c r="A92" s="14">
        <v>32835</v>
      </c>
      <c r="J92" s="9">
        <f t="shared" si="19"/>
        <v>0</v>
      </c>
      <c r="K92" s="9">
        <f t="shared" si="20"/>
        <v>0</v>
      </c>
      <c r="L92" s="9">
        <f t="shared" si="25"/>
        <v>6</v>
      </c>
      <c r="M92" s="9">
        <f t="shared" si="26"/>
        <v>0</v>
      </c>
      <c r="N92" s="5">
        <f t="shared" si="21"/>
        <v>0</v>
      </c>
      <c r="O92" s="11">
        <f t="shared" si="27"/>
        <v>6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2.75">
      <c r="A93" s="14">
        <v>32836</v>
      </c>
      <c r="J93" s="9">
        <f t="shared" si="19"/>
        <v>0</v>
      </c>
      <c r="K93" s="9">
        <f t="shared" si="20"/>
        <v>0</v>
      </c>
      <c r="L93" s="9">
        <f t="shared" si="25"/>
        <v>6</v>
      </c>
      <c r="M93" s="9">
        <f t="shared" si="26"/>
        <v>0</v>
      </c>
      <c r="N93" s="5">
        <f t="shared" si="21"/>
        <v>0</v>
      </c>
      <c r="O93" s="11">
        <f t="shared" si="27"/>
        <v>6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2.75">
      <c r="A94" s="14">
        <v>32837</v>
      </c>
      <c r="D94" s="9"/>
      <c r="E94" s="9"/>
      <c r="H94" s="9"/>
      <c r="I94" s="9"/>
      <c r="J94" s="9">
        <f t="shared" si="19"/>
        <v>0</v>
      </c>
      <c r="K94" s="9">
        <f t="shared" si="20"/>
        <v>0</v>
      </c>
      <c r="L94" s="9">
        <f t="shared" si="25"/>
        <v>6</v>
      </c>
      <c r="M94" s="9">
        <f t="shared" si="26"/>
        <v>0</v>
      </c>
      <c r="N94" s="5">
        <f t="shared" si="21"/>
        <v>0</v>
      </c>
      <c r="O94" s="11">
        <f t="shared" si="27"/>
        <v>6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2.75">
      <c r="A95" s="14">
        <v>32838</v>
      </c>
      <c r="J95" s="9">
        <f t="shared" si="19"/>
        <v>0</v>
      </c>
      <c r="K95" s="9">
        <f t="shared" si="20"/>
        <v>0</v>
      </c>
      <c r="L95" s="9">
        <f t="shared" si="25"/>
        <v>6</v>
      </c>
      <c r="M95" s="9">
        <f t="shared" si="26"/>
        <v>0</v>
      </c>
      <c r="N95" s="5">
        <f t="shared" si="21"/>
        <v>0</v>
      </c>
      <c r="O95" s="11">
        <f t="shared" si="27"/>
        <v>6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65</v>
      </c>
    </row>
    <row r="96" spans="1:18" ht="12.75">
      <c r="A96" s="14">
        <v>32839</v>
      </c>
      <c r="J96" s="9">
        <f t="shared" si="19"/>
        <v>0</v>
      </c>
      <c r="K96" s="9">
        <f t="shared" si="20"/>
        <v>0</v>
      </c>
      <c r="L96" s="9">
        <f t="shared" si="25"/>
        <v>6</v>
      </c>
      <c r="M96" s="9">
        <f t="shared" si="26"/>
        <v>0</v>
      </c>
      <c r="N96" s="5">
        <f t="shared" si="21"/>
        <v>0</v>
      </c>
      <c r="O96" s="11">
        <f t="shared" si="27"/>
        <v>6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2.75">
      <c r="A97" s="14">
        <v>32840</v>
      </c>
      <c r="J97" s="9">
        <f t="shared" si="19"/>
        <v>0</v>
      </c>
      <c r="K97" s="9">
        <f t="shared" si="20"/>
        <v>0</v>
      </c>
      <c r="L97" s="9">
        <f t="shared" si="25"/>
        <v>6</v>
      </c>
      <c r="M97" s="9">
        <f t="shared" si="26"/>
        <v>0</v>
      </c>
      <c r="N97" s="5">
        <f t="shared" si="21"/>
        <v>0</v>
      </c>
      <c r="O97" s="11">
        <f t="shared" si="27"/>
        <v>6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2.75">
      <c r="A98" s="14">
        <v>32841</v>
      </c>
      <c r="J98" s="9">
        <f t="shared" si="19"/>
        <v>0</v>
      </c>
      <c r="K98" s="9">
        <f t="shared" si="20"/>
        <v>0</v>
      </c>
      <c r="L98" s="9">
        <f t="shared" si="25"/>
        <v>6</v>
      </c>
      <c r="M98" s="9">
        <f t="shared" si="26"/>
        <v>0</v>
      </c>
      <c r="N98" s="5">
        <f t="shared" si="21"/>
        <v>0</v>
      </c>
      <c r="O98" s="11">
        <f t="shared" si="27"/>
        <v>6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14">
        <v>32842</v>
      </c>
      <c r="J99" s="9">
        <f t="shared" si="19"/>
        <v>0</v>
      </c>
      <c r="K99" s="9">
        <f t="shared" si="20"/>
        <v>0</v>
      </c>
      <c r="L99" s="9">
        <f t="shared" si="25"/>
        <v>6</v>
      </c>
      <c r="M99" s="9">
        <f t="shared" si="26"/>
        <v>0</v>
      </c>
      <c r="N99" s="5">
        <f t="shared" si="21"/>
        <v>0</v>
      </c>
      <c r="O99" s="11">
        <f t="shared" si="27"/>
        <v>6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14">
        <v>32843</v>
      </c>
      <c r="J100" s="9">
        <f t="shared" si="19"/>
        <v>0</v>
      </c>
      <c r="K100" s="9">
        <f t="shared" si="20"/>
        <v>0</v>
      </c>
      <c r="L100" s="9">
        <f t="shared" si="25"/>
        <v>6</v>
      </c>
      <c r="M100" s="9">
        <f t="shared" si="26"/>
        <v>0</v>
      </c>
      <c r="N100" s="5">
        <f t="shared" si="21"/>
        <v>0</v>
      </c>
      <c r="O100" s="11">
        <f t="shared" si="27"/>
        <v>6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2.75">
      <c r="A101" s="14">
        <v>32844</v>
      </c>
      <c r="C101" s="9"/>
      <c r="D101" s="9"/>
      <c r="E101" s="9"/>
      <c r="G101" s="9"/>
      <c r="H101" s="9"/>
      <c r="I101" s="9"/>
      <c r="J101" s="9">
        <f t="shared" si="19"/>
        <v>0</v>
      </c>
      <c r="K101" s="9">
        <f t="shared" si="20"/>
        <v>0</v>
      </c>
      <c r="L101" s="9">
        <f t="shared" si="25"/>
        <v>6</v>
      </c>
      <c r="M101" s="9">
        <f t="shared" si="26"/>
        <v>0</v>
      </c>
      <c r="N101" s="5">
        <f t="shared" si="21"/>
        <v>0</v>
      </c>
      <c r="O101" s="11">
        <f>O100+N101</f>
        <v>6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8" ref="B103:K103">SUM(B4:B101)</f>
        <v>0</v>
      </c>
      <c r="C103" s="9">
        <f t="shared" si="28"/>
        <v>0</v>
      </c>
      <c r="D103" s="9">
        <f t="shared" si="28"/>
        <v>3</v>
      </c>
      <c r="E103" s="9">
        <f t="shared" si="28"/>
        <v>3</v>
      </c>
      <c r="F103" s="9">
        <f t="shared" si="28"/>
        <v>0</v>
      </c>
      <c r="G103" s="9">
        <f t="shared" si="28"/>
        <v>1</v>
      </c>
      <c r="H103" s="9">
        <f t="shared" si="28"/>
        <v>0</v>
      </c>
      <c r="I103" s="9">
        <f t="shared" si="28"/>
        <v>1</v>
      </c>
      <c r="J103" s="9">
        <f t="shared" si="28"/>
        <v>6</v>
      </c>
      <c r="K103" s="9">
        <f t="shared" si="28"/>
        <v>0</v>
      </c>
      <c r="N103" s="5">
        <f>SUM(N4:N101)</f>
        <v>6</v>
      </c>
      <c r="Q103" s="11">
        <f>SUM(Q4:Q101)</f>
        <v>1</v>
      </c>
      <c r="R103" s="11">
        <f>SUM(R4:R101)</f>
        <v>7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S1">
      <selection activeCell="E67" sqref="E67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81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1999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6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2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4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0</v>
      </c>
      <c r="AA4" s="5">
        <f aca="true" t="shared" si="6" ref="AA4:AA17">Z4*100/$Z$18</f>
        <v>0</v>
      </c>
      <c r="AB4" s="11">
        <f>SUM(Q4:Q10)+SUM(R4:R10)</f>
        <v>0</v>
      </c>
      <c r="AC4" s="11" t="e">
        <f>100*SUM(R4:R10)/AB4</f>
        <v>#DIV/0!</v>
      </c>
    </row>
    <row r="5" spans="1:29" ht="15">
      <c r="A5" s="14">
        <v>32748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1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4</v>
      </c>
      <c r="W5"/>
      <c r="X5"/>
      <c r="Y5" s="1" t="s">
        <v>39</v>
      </c>
      <c r="Z5" s="11">
        <f>SUM(N11:N17)</f>
        <v>0</v>
      </c>
      <c r="AA5" s="5">
        <f t="shared" si="6"/>
        <v>0</v>
      </c>
      <c r="AB5" s="11">
        <f>SUM(Q11:Q17)+SUM(R11:R17)</f>
        <v>0</v>
      </c>
      <c r="AC5" s="11" t="e">
        <f>100*SUM(R11:R17)/AB5</f>
        <v>#DIV/0!</v>
      </c>
    </row>
    <row r="6" spans="1:29" ht="15">
      <c r="A6" s="14">
        <v>32749</v>
      </c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1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2</v>
      </c>
      <c r="W6"/>
      <c r="X6" s="1" t="s">
        <v>41</v>
      </c>
      <c r="Z6" s="11">
        <f>SUM(N18:N24)</f>
        <v>0.5</v>
      </c>
      <c r="AA6" s="5">
        <f t="shared" si="6"/>
        <v>50</v>
      </c>
      <c r="AB6" s="11">
        <f>SUM(Q18:Q24)+SUM(R18:R24)</f>
        <v>1</v>
      </c>
      <c r="AC6" s="11">
        <f>100*SUM(R18:R24)/AB6</f>
        <v>100</v>
      </c>
    </row>
    <row r="7" spans="1:29" ht="15">
      <c r="A7" s="14">
        <v>32750</v>
      </c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1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66.66666666666667</v>
      </c>
      <c r="W7"/>
      <c r="Y7" s="1" t="s">
        <v>43</v>
      </c>
      <c r="Z7" s="11">
        <f>SUM(N25:N31)</f>
        <v>-1</v>
      </c>
      <c r="AA7" s="5">
        <f t="shared" si="6"/>
        <v>-100</v>
      </c>
      <c r="AB7" s="11">
        <f>SUM(Q25:Q31)+SUM(R25:R31)</f>
        <v>2</v>
      </c>
      <c r="AC7" s="11">
        <f>100*SUM(R25:R31)/AB7</f>
        <v>0</v>
      </c>
    </row>
    <row r="8" spans="1:29" ht="15">
      <c r="A8" s="14">
        <v>32751</v>
      </c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1">
        <f t="shared" si="9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44</v>
      </c>
      <c r="Z8" s="11">
        <f>SUM(N32:N38)</f>
        <v>0.5</v>
      </c>
      <c r="AA8" s="5">
        <f t="shared" si="6"/>
        <v>50</v>
      </c>
      <c r="AB8" s="11">
        <f>SUM(Q32:Q38)+SUM(R32:R38)</f>
        <v>1</v>
      </c>
      <c r="AC8" s="11">
        <f>100*SUM(R32:R38)/AB8</f>
        <v>100</v>
      </c>
    </row>
    <row r="9" spans="1:29" ht="15">
      <c r="A9" s="14">
        <v>32752</v>
      </c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1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0</v>
      </c>
      <c r="AA9" s="5">
        <f t="shared" si="6"/>
        <v>0</v>
      </c>
      <c r="AB9" s="11">
        <f>SUM(Q39:Q45)+SUM(R39:R45)</f>
        <v>0</v>
      </c>
      <c r="AC9" s="11" t="e">
        <f>100*SUM(R39:R45)/AB9</f>
        <v>#DIV/0!</v>
      </c>
    </row>
    <row r="10" spans="1:29" ht="15">
      <c r="A10" s="14">
        <v>32753</v>
      </c>
      <c r="B10" s="9"/>
      <c r="C10" s="9"/>
      <c r="D10" s="9"/>
      <c r="E10" s="9"/>
      <c r="F10" s="9"/>
      <c r="G10" s="9"/>
      <c r="H10" s="9"/>
      <c r="I10" s="9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>
        <f t="shared" si="2"/>
        <v>0</v>
      </c>
      <c r="O10" s="11">
        <f t="shared" si="9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4</v>
      </c>
      <c r="V10" s="5">
        <f>100*(+E103/(E103+D103))</f>
        <v>50</v>
      </c>
      <c r="W10"/>
      <c r="X10" s="8" t="s">
        <v>47</v>
      </c>
      <c r="Z10" s="11">
        <f>SUM(N46:N52)</f>
        <v>0.5</v>
      </c>
      <c r="AA10" s="5">
        <f t="shared" si="6"/>
        <v>50</v>
      </c>
      <c r="AB10" s="11">
        <f>SUM(Q46:Q52)+SUM(R46:R52)</f>
        <v>1</v>
      </c>
      <c r="AC10" s="11">
        <f>100*SUM(R46:R52)/AB10</f>
        <v>100</v>
      </c>
    </row>
    <row r="11" spans="1:29" ht="15">
      <c r="A11" s="14">
        <v>32754</v>
      </c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>
        <f t="shared" si="2"/>
        <v>0</v>
      </c>
      <c r="O11" s="11">
        <f t="shared" si="9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0</v>
      </c>
      <c r="W11"/>
      <c r="Y11" s="8" t="s">
        <v>49</v>
      </c>
      <c r="Z11" s="11">
        <f>SUM(N53:N59)</f>
        <v>0.5</v>
      </c>
      <c r="AA11" s="5">
        <f t="shared" si="6"/>
        <v>50</v>
      </c>
      <c r="AB11" s="11">
        <f>SUM(Q53:Q59)+SUM(R53:R59)</f>
        <v>1</v>
      </c>
      <c r="AC11" s="11">
        <f>100*SUM(R53:R59)/AB11</f>
        <v>100</v>
      </c>
    </row>
    <row r="12" spans="1:29" ht="15">
      <c r="A12" s="14">
        <v>32755</v>
      </c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>
        <f t="shared" si="2"/>
        <v>0</v>
      </c>
      <c r="O12" s="11">
        <f t="shared" si="9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25</v>
      </c>
      <c r="W12"/>
      <c r="X12" s="8" t="s">
        <v>51</v>
      </c>
      <c r="Z12" s="11">
        <f>SUM(N60:N66)</f>
        <v>0</v>
      </c>
      <c r="AA12" s="5">
        <f t="shared" si="6"/>
        <v>0</v>
      </c>
      <c r="AB12" s="11">
        <f>SUM(Q60:Q66)+SUM(R60:R66)</f>
        <v>0</v>
      </c>
      <c r="AC12" s="11" t="e">
        <f>100*SUM(R60:R66)/AB12</f>
        <v>#DIV/0!</v>
      </c>
    </row>
    <row r="13" spans="1:29" ht="15">
      <c r="A13" s="14">
        <v>32756</v>
      </c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>
        <f t="shared" si="2"/>
        <v>0</v>
      </c>
      <c r="O13" s="11">
        <f t="shared" si="9"/>
        <v>0</v>
      </c>
      <c r="P13" s="5">
        <f t="shared" si="3"/>
        <v>0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0</v>
      </c>
      <c r="AA13" s="5">
        <f t="shared" si="6"/>
        <v>0</v>
      </c>
      <c r="AB13" s="11">
        <f>SUM(Q67:Q73)+SUM(R67:R73)</f>
        <v>0</v>
      </c>
      <c r="AC13" s="11" t="e">
        <f>100*SUM(R67:R73)/AB13</f>
        <v>#DIV/0!</v>
      </c>
    </row>
    <row r="14" spans="1:29" ht="15">
      <c r="A14" s="14">
        <v>32757</v>
      </c>
      <c r="B14" s="9"/>
      <c r="C14" s="9"/>
      <c r="D14" s="9"/>
      <c r="E14" s="9"/>
      <c r="F14" s="9"/>
      <c r="G14" s="9"/>
      <c r="H14" s="9"/>
      <c r="I14" s="9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>
        <f t="shared" si="2"/>
        <v>0</v>
      </c>
      <c r="O14" s="11">
        <f t="shared" si="9"/>
        <v>0</v>
      </c>
      <c r="P14" s="5">
        <f t="shared" si="3"/>
        <v>0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0</v>
      </c>
      <c r="AA14" s="5">
        <f t="shared" si="6"/>
        <v>0</v>
      </c>
      <c r="AB14" s="11">
        <f>SUM(Q74:Q80)+SUM(R74:R80)</f>
        <v>0</v>
      </c>
      <c r="AC14" s="11" t="e">
        <f>100*SUM(R74:R80)/AB14</f>
        <v>#DIV/0!</v>
      </c>
    </row>
    <row r="15" spans="1:29" ht="15">
      <c r="A15" s="14">
        <v>32758</v>
      </c>
      <c r="D15" s="9"/>
      <c r="E15" s="9"/>
      <c r="H15" s="9"/>
      <c r="I15" s="9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>
        <f t="shared" si="2"/>
        <v>0</v>
      </c>
      <c r="O15" s="11">
        <f t="shared" si="9"/>
        <v>0</v>
      </c>
      <c r="P15" s="5">
        <f t="shared" si="3"/>
        <v>0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0</v>
      </c>
      <c r="AA15" s="5">
        <f t="shared" si="6"/>
        <v>0</v>
      </c>
      <c r="AB15" s="11">
        <f>SUM(Q81:Q87)+SUM(R81:R87)</f>
        <v>0</v>
      </c>
      <c r="AC15" s="11" t="e">
        <f>100*SUM(R81:R87)/AB15</f>
        <v>#DIV/0!</v>
      </c>
    </row>
    <row r="16" spans="1:29" ht="12.75">
      <c r="A16" s="14">
        <v>32759</v>
      </c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>
        <f t="shared" si="2"/>
        <v>0</v>
      </c>
      <c r="O16" s="11">
        <f t="shared" si="9"/>
        <v>0</v>
      </c>
      <c r="P16" s="5">
        <f t="shared" si="3"/>
        <v>0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 t="e">
        <f>100*SUM(R88:R94)/AB16</f>
        <v>#DIV/0!</v>
      </c>
    </row>
    <row r="17" spans="1:29" ht="15">
      <c r="A17" s="14">
        <v>32760</v>
      </c>
      <c r="B17" s="9"/>
      <c r="D17" s="9"/>
      <c r="E17" s="9"/>
      <c r="F17" s="9"/>
      <c r="H17" s="9"/>
      <c r="I17" s="9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0</v>
      </c>
      <c r="N17" s="5">
        <f t="shared" si="2"/>
        <v>0</v>
      </c>
      <c r="O17" s="11">
        <f t="shared" si="9"/>
        <v>0</v>
      </c>
      <c r="P17" s="5">
        <f t="shared" si="3"/>
        <v>0</v>
      </c>
      <c r="Q17" s="9">
        <f t="shared" si="4"/>
        <v>0</v>
      </c>
      <c r="R17" s="9">
        <f t="shared" si="5"/>
        <v>0</v>
      </c>
      <c r="T17" s="8"/>
      <c r="X17"/>
      <c r="Y17" s="8" t="s">
        <v>56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 t="e">
        <f>100*SUM(R95:R101)/AB17</f>
        <v>#DIV/0!</v>
      </c>
    </row>
    <row r="18" spans="1:27" ht="12.75">
      <c r="A18" s="14">
        <v>32761</v>
      </c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0</v>
      </c>
      <c r="N18" s="5">
        <f t="shared" si="2"/>
        <v>0</v>
      </c>
      <c r="O18" s="11">
        <f t="shared" si="9"/>
        <v>0</v>
      </c>
      <c r="P18" s="5">
        <f t="shared" si="3"/>
        <v>0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1</v>
      </c>
      <c r="AA18" s="9">
        <f>SUM(AA4:AA17)</f>
        <v>100</v>
      </c>
    </row>
    <row r="19" spans="1:29" ht="15">
      <c r="A19" s="14">
        <v>32762</v>
      </c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0</v>
      </c>
      <c r="N19" s="5">
        <f t="shared" si="2"/>
        <v>0</v>
      </c>
      <c r="O19" s="11">
        <f t="shared" si="9"/>
        <v>0</v>
      </c>
      <c r="P19" s="5">
        <f t="shared" si="3"/>
        <v>0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2.75">
      <c r="A20" s="14">
        <v>32763</v>
      </c>
      <c r="B20" s="9"/>
      <c r="C20" s="9"/>
      <c r="D20" s="9"/>
      <c r="E20" s="9"/>
      <c r="F20" s="9"/>
      <c r="G20" s="9"/>
      <c r="H20" s="9"/>
      <c r="I20" s="9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8"/>
        <v>0</v>
      </c>
      <c r="N20" s="5">
        <f t="shared" si="2"/>
        <v>0</v>
      </c>
      <c r="O20" s="11">
        <f t="shared" si="9"/>
        <v>0</v>
      </c>
      <c r="P20" s="5">
        <f t="shared" si="3"/>
        <v>0</v>
      </c>
      <c r="Q20" s="9">
        <f t="shared" si="4"/>
        <v>0</v>
      </c>
      <c r="R20" s="9">
        <f t="shared" si="5"/>
        <v>0</v>
      </c>
      <c r="T20" s="8"/>
    </row>
    <row r="21" spans="1:25" ht="15">
      <c r="A21" s="14">
        <v>32764</v>
      </c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0</v>
      </c>
      <c r="N21" s="5">
        <f t="shared" si="2"/>
        <v>0</v>
      </c>
      <c r="O21" s="11">
        <f t="shared" si="9"/>
        <v>0</v>
      </c>
      <c r="P21" s="5">
        <f t="shared" si="3"/>
        <v>0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4">
        <v>32765</v>
      </c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0</v>
      </c>
      <c r="N22" s="5">
        <f t="shared" si="2"/>
        <v>0</v>
      </c>
      <c r="O22" s="11">
        <f t="shared" si="9"/>
        <v>0</v>
      </c>
      <c r="P22" s="5">
        <f t="shared" si="3"/>
        <v>0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4">
        <v>32766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0</v>
      </c>
      <c r="N23" s="5">
        <f t="shared" si="2"/>
        <v>0</v>
      </c>
      <c r="O23" s="11">
        <f t="shared" si="9"/>
        <v>0</v>
      </c>
      <c r="P23" s="5">
        <f t="shared" si="3"/>
        <v>0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4">
        <v>32767</v>
      </c>
      <c r="B24" s="9"/>
      <c r="D24" s="9"/>
      <c r="E24" s="9">
        <v>1</v>
      </c>
      <c r="F24" s="9"/>
      <c r="H24" s="9"/>
      <c r="I24" s="9"/>
      <c r="J24" s="9">
        <f t="shared" si="0"/>
        <v>1</v>
      </c>
      <c r="K24" s="9">
        <f t="shared" si="1"/>
        <v>0</v>
      </c>
      <c r="L24" s="9">
        <f t="shared" si="7"/>
        <v>1</v>
      </c>
      <c r="M24" s="9">
        <f t="shared" si="8"/>
        <v>0</v>
      </c>
      <c r="N24" s="5">
        <f t="shared" si="2"/>
        <v>0.5</v>
      </c>
      <c r="O24" s="11">
        <f t="shared" si="9"/>
        <v>0.5</v>
      </c>
      <c r="P24" s="5">
        <f t="shared" si="3"/>
        <v>50</v>
      </c>
      <c r="Q24" s="9">
        <f t="shared" si="4"/>
        <v>0</v>
      </c>
      <c r="R24" s="9">
        <f t="shared" si="5"/>
        <v>1</v>
      </c>
      <c r="T24" s="8"/>
      <c r="X24"/>
      <c r="Y24"/>
    </row>
    <row r="25" spans="1:25" ht="15">
      <c r="A25" s="14">
        <v>32768</v>
      </c>
      <c r="J25" s="9">
        <f t="shared" si="0"/>
        <v>0</v>
      </c>
      <c r="K25" s="9">
        <f t="shared" si="1"/>
        <v>0</v>
      </c>
      <c r="L25" s="9">
        <f t="shared" si="7"/>
        <v>1</v>
      </c>
      <c r="M25" s="9">
        <f t="shared" si="8"/>
        <v>0</v>
      </c>
      <c r="N25" s="5">
        <f t="shared" si="2"/>
        <v>0</v>
      </c>
      <c r="O25" s="11">
        <f t="shared" si="9"/>
        <v>0.5</v>
      </c>
      <c r="P25" s="5">
        <f t="shared" si="3"/>
        <v>50</v>
      </c>
      <c r="Q25" s="9">
        <f t="shared" si="4"/>
        <v>0</v>
      </c>
      <c r="R25" s="9">
        <f t="shared" si="5"/>
        <v>0</v>
      </c>
      <c r="S25" s="8" t="s">
        <v>60</v>
      </c>
      <c r="X25"/>
      <c r="Y25"/>
    </row>
    <row r="26" spans="1:25" ht="15">
      <c r="A26" s="14">
        <v>32769</v>
      </c>
      <c r="C26" s="9"/>
      <c r="D26" s="9"/>
      <c r="E26" s="9"/>
      <c r="G26" s="9"/>
      <c r="H26" s="9"/>
      <c r="I26" s="9"/>
      <c r="J26" s="9">
        <f t="shared" si="0"/>
        <v>0</v>
      </c>
      <c r="K26" s="9">
        <f t="shared" si="1"/>
        <v>0</v>
      </c>
      <c r="L26" s="9">
        <f t="shared" si="7"/>
        <v>1</v>
      </c>
      <c r="M26" s="9">
        <f t="shared" si="8"/>
        <v>0</v>
      </c>
      <c r="N26" s="5">
        <f t="shared" si="2"/>
        <v>0</v>
      </c>
      <c r="O26" s="11">
        <f t="shared" si="9"/>
        <v>0.5</v>
      </c>
      <c r="P26" s="5">
        <f t="shared" si="3"/>
        <v>50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4">
        <v>32770</v>
      </c>
      <c r="J27" s="9">
        <f t="shared" si="0"/>
        <v>0</v>
      </c>
      <c r="K27" s="9">
        <f t="shared" si="1"/>
        <v>0</v>
      </c>
      <c r="L27" s="9">
        <f t="shared" si="7"/>
        <v>1</v>
      </c>
      <c r="M27" s="9">
        <f t="shared" si="8"/>
        <v>0</v>
      </c>
      <c r="N27" s="5">
        <f t="shared" si="2"/>
        <v>0</v>
      </c>
      <c r="O27" s="11">
        <f t="shared" si="9"/>
        <v>0.5</v>
      </c>
      <c r="P27" s="5">
        <f t="shared" si="3"/>
        <v>50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2.75">
      <c r="A28" s="14">
        <v>32771</v>
      </c>
      <c r="J28" s="9">
        <f t="shared" si="0"/>
        <v>0</v>
      </c>
      <c r="K28" s="9">
        <f t="shared" si="1"/>
        <v>0</v>
      </c>
      <c r="L28" s="9">
        <f t="shared" si="7"/>
        <v>1</v>
      </c>
      <c r="M28" s="9">
        <f t="shared" si="8"/>
        <v>0</v>
      </c>
      <c r="N28" s="5">
        <f t="shared" si="2"/>
        <v>0</v>
      </c>
      <c r="O28" s="11">
        <f t="shared" si="9"/>
        <v>0.5</v>
      </c>
      <c r="P28" s="5">
        <f t="shared" si="3"/>
        <v>50</v>
      </c>
      <c r="Q28" s="9">
        <f t="shared" si="4"/>
        <v>0</v>
      </c>
      <c r="R28" s="9">
        <f t="shared" si="5"/>
        <v>0</v>
      </c>
      <c r="T28" s="8"/>
    </row>
    <row r="29" spans="1:18" ht="12.75">
      <c r="A29" s="14">
        <v>32772</v>
      </c>
      <c r="B29" s="1">
        <v>1</v>
      </c>
      <c r="F29" s="1">
        <v>1</v>
      </c>
      <c r="J29" s="9">
        <f t="shared" si="0"/>
        <v>-1</v>
      </c>
      <c r="K29" s="9">
        <f t="shared" si="1"/>
        <v>-1</v>
      </c>
      <c r="L29" s="9">
        <f t="shared" si="7"/>
        <v>0</v>
      </c>
      <c r="M29" s="9">
        <f t="shared" si="8"/>
        <v>-1</v>
      </c>
      <c r="N29" s="5">
        <f t="shared" si="2"/>
        <v>-1</v>
      </c>
      <c r="O29" s="11">
        <f t="shared" si="9"/>
        <v>-0.5</v>
      </c>
      <c r="P29" s="5">
        <f t="shared" si="3"/>
        <v>-50</v>
      </c>
      <c r="Q29" s="9">
        <f t="shared" si="4"/>
        <v>2</v>
      </c>
      <c r="R29" s="9">
        <f t="shared" si="5"/>
        <v>0</v>
      </c>
    </row>
    <row r="30" spans="1:20" ht="12.75">
      <c r="A30" s="14">
        <v>32773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-1</v>
      </c>
      <c r="N30" s="5">
        <f t="shared" si="2"/>
        <v>0</v>
      </c>
      <c r="O30" s="11">
        <f t="shared" si="9"/>
        <v>-0.5</v>
      </c>
      <c r="P30" s="5">
        <f t="shared" si="3"/>
        <v>-50</v>
      </c>
      <c r="Q30" s="9">
        <f t="shared" si="4"/>
        <v>0</v>
      </c>
      <c r="R30" s="9">
        <f t="shared" si="5"/>
        <v>0</v>
      </c>
      <c r="T30" s="8"/>
    </row>
    <row r="31" spans="1:20" ht="12.75">
      <c r="A31" s="14">
        <v>32774</v>
      </c>
      <c r="C31" s="9"/>
      <c r="D31" s="9"/>
      <c r="E31" s="9"/>
      <c r="G31" s="9"/>
      <c r="H31" s="9"/>
      <c r="I31" s="9"/>
      <c r="J31" s="9">
        <f t="shared" si="0"/>
        <v>0</v>
      </c>
      <c r="K31" s="9">
        <f t="shared" si="1"/>
        <v>0</v>
      </c>
      <c r="L31" s="9">
        <f t="shared" si="7"/>
        <v>0</v>
      </c>
      <c r="M31" s="9">
        <f t="shared" si="8"/>
        <v>-1</v>
      </c>
      <c r="N31" s="5">
        <f t="shared" si="2"/>
        <v>0</v>
      </c>
      <c r="O31" s="11">
        <f t="shared" si="9"/>
        <v>-0.5</v>
      </c>
      <c r="P31" s="5">
        <f t="shared" si="3"/>
        <v>-50</v>
      </c>
      <c r="Q31" s="9">
        <f t="shared" si="4"/>
        <v>0</v>
      </c>
      <c r="R31" s="9">
        <f t="shared" si="5"/>
        <v>0</v>
      </c>
      <c r="T31" s="8"/>
    </row>
    <row r="32" spans="1:18" ht="12.75">
      <c r="A32" s="14">
        <v>32775</v>
      </c>
      <c r="J32" s="9">
        <f t="shared" si="0"/>
        <v>0</v>
      </c>
      <c r="K32" s="9">
        <f t="shared" si="1"/>
        <v>0</v>
      </c>
      <c r="L32" s="9">
        <f t="shared" si="7"/>
        <v>0</v>
      </c>
      <c r="M32" s="9">
        <f t="shared" si="8"/>
        <v>-1</v>
      </c>
      <c r="N32" s="5">
        <f t="shared" si="2"/>
        <v>0</v>
      </c>
      <c r="O32" s="11">
        <f t="shared" si="9"/>
        <v>-0.5</v>
      </c>
      <c r="P32" s="5">
        <f t="shared" si="3"/>
        <v>-50</v>
      </c>
      <c r="Q32" s="9">
        <f t="shared" si="4"/>
        <v>0</v>
      </c>
      <c r="R32" s="9">
        <f t="shared" si="5"/>
        <v>0</v>
      </c>
    </row>
    <row r="33" spans="1:18" ht="12.75">
      <c r="A33" s="14">
        <v>32776</v>
      </c>
      <c r="J33" s="9">
        <f t="shared" si="0"/>
        <v>0</v>
      </c>
      <c r="K33" s="9">
        <f t="shared" si="1"/>
        <v>0</v>
      </c>
      <c r="L33" s="9">
        <f t="shared" si="7"/>
        <v>0</v>
      </c>
      <c r="M33" s="9">
        <f t="shared" si="8"/>
        <v>-1</v>
      </c>
      <c r="N33" s="5">
        <f t="shared" si="2"/>
        <v>0</v>
      </c>
      <c r="O33" s="11">
        <f t="shared" si="9"/>
        <v>-0.5</v>
      </c>
      <c r="P33" s="5">
        <f t="shared" si="3"/>
        <v>-50</v>
      </c>
      <c r="Q33" s="9">
        <f t="shared" si="4"/>
        <v>0</v>
      </c>
      <c r="R33" s="9">
        <f t="shared" si="5"/>
        <v>0</v>
      </c>
    </row>
    <row r="34" spans="1:18" ht="12.75">
      <c r="A34" s="14">
        <v>32777</v>
      </c>
      <c r="D34" s="9"/>
      <c r="E34" s="9"/>
      <c r="H34" s="9"/>
      <c r="I34" s="9"/>
      <c r="J34" s="9">
        <f t="shared" si="0"/>
        <v>0</v>
      </c>
      <c r="K34" s="9">
        <f t="shared" si="1"/>
        <v>0</v>
      </c>
      <c r="L34" s="9">
        <f t="shared" si="7"/>
        <v>0</v>
      </c>
      <c r="M34" s="9">
        <f t="shared" si="8"/>
        <v>-1</v>
      </c>
      <c r="N34" s="5">
        <f t="shared" si="2"/>
        <v>0</v>
      </c>
      <c r="O34" s="11">
        <f t="shared" si="9"/>
        <v>-0.5</v>
      </c>
      <c r="P34" s="5">
        <f t="shared" si="3"/>
        <v>-50</v>
      </c>
      <c r="Q34" s="9">
        <f t="shared" si="4"/>
        <v>0</v>
      </c>
      <c r="R34" s="9">
        <f t="shared" si="5"/>
        <v>0</v>
      </c>
    </row>
    <row r="35" spans="1:18" ht="12.75">
      <c r="A35" s="14">
        <v>32778</v>
      </c>
      <c r="J35" s="9">
        <f t="shared" si="0"/>
        <v>0</v>
      </c>
      <c r="K35" s="9">
        <f t="shared" si="1"/>
        <v>0</v>
      </c>
      <c r="L35" s="9">
        <f t="shared" si="7"/>
        <v>0</v>
      </c>
      <c r="M35" s="9">
        <f t="shared" si="8"/>
        <v>-1</v>
      </c>
      <c r="N35" s="5">
        <f t="shared" si="2"/>
        <v>0</v>
      </c>
      <c r="O35" s="11">
        <f t="shared" si="9"/>
        <v>-0.5</v>
      </c>
      <c r="P35" s="5">
        <f t="shared" si="3"/>
        <v>-50</v>
      </c>
      <c r="Q35" s="9">
        <f t="shared" si="4"/>
        <v>0</v>
      </c>
      <c r="R35" s="9">
        <f t="shared" si="5"/>
        <v>0</v>
      </c>
    </row>
    <row r="36" spans="1:18" ht="12.75">
      <c r="A36" s="14">
        <v>32779</v>
      </c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0</v>
      </c>
      <c r="M36" s="9">
        <f t="shared" si="8"/>
        <v>-1</v>
      </c>
      <c r="N36" s="5">
        <f aca="true" t="shared" si="12" ref="N36:N67">(+J36+K36)*($J$103/($J$103+$K$103))</f>
        <v>0</v>
      </c>
      <c r="O36" s="11">
        <f t="shared" si="9"/>
        <v>-0.5</v>
      </c>
      <c r="P36" s="5">
        <f aca="true" t="shared" si="13" ref="P36:P67">O36*100/$N$103</f>
        <v>-50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2.75">
      <c r="A37" s="14">
        <v>32780</v>
      </c>
      <c r="J37" s="9">
        <f t="shared" si="10"/>
        <v>0</v>
      </c>
      <c r="K37" s="9">
        <f t="shared" si="11"/>
        <v>0</v>
      </c>
      <c r="L37" s="9">
        <f aca="true" t="shared" si="16" ref="L37:L68">L36+J37</f>
        <v>0</v>
      </c>
      <c r="M37" s="9">
        <f aca="true" t="shared" si="17" ref="M37:M68">M36+K37</f>
        <v>-1</v>
      </c>
      <c r="N37" s="5">
        <f t="shared" si="12"/>
        <v>0</v>
      </c>
      <c r="O37" s="11">
        <f aca="true" t="shared" si="18" ref="O37:O68">O36+N37</f>
        <v>-0.5</v>
      </c>
      <c r="P37" s="5">
        <f t="shared" si="13"/>
        <v>-50</v>
      </c>
      <c r="Q37" s="9">
        <f t="shared" si="14"/>
        <v>0</v>
      </c>
      <c r="R37" s="9">
        <f t="shared" si="15"/>
        <v>0</v>
      </c>
    </row>
    <row r="38" spans="1:18" ht="12.75">
      <c r="A38" s="14">
        <v>32781</v>
      </c>
      <c r="D38" s="9"/>
      <c r="E38" s="9"/>
      <c r="H38" s="9">
        <v>1</v>
      </c>
      <c r="I38" s="9"/>
      <c r="J38" s="9">
        <f t="shared" si="10"/>
        <v>0</v>
      </c>
      <c r="K38" s="9">
        <f t="shared" si="11"/>
        <v>1</v>
      </c>
      <c r="L38" s="9">
        <f t="shared" si="16"/>
        <v>0</v>
      </c>
      <c r="M38" s="9">
        <f t="shared" si="17"/>
        <v>0</v>
      </c>
      <c r="N38" s="5">
        <f t="shared" si="12"/>
        <v>0.5</v>
      </c>
      <c r="O38" s="11">
        <f t="shared" si="18"/>
        <v>0</v>
      </c>
      <c r="P38" s="5">
        <f t="shared" si="13"/>
        <v>0</v>
      </c>
      <c r="Q38" s="9">
        <f t="shared" si="14"/>
        <v>0</v>
      </c>
      <c r="R38" s="9">
        <f t="shared" si="15"/>
        <v>1</v>
      </c>
    </row>
    <row r="39" spans="1:19" ht="12.75">
      <c r="A39" s="14">
        <v>32782</v>
      </c>
      <c r="J39" s="9">
        <f t="shared" si="10"/>
        <v>0</v>
      </c>
      <c r="K39" s="9">
        <f t="shared" si="11"/>
        <v>0</v>
      </c>
      <c r="L39" s="9">
        <f t="shared" si="16"/>
        <v>0</v>
      </c>
      <c r="M39" s="9">
        <f t="shared" si="17"/>
        <v>0</v>
      </c>
      <c r="N39" s="5">
        <f t="shared" si="12"/>
        <v>0</v>
      </c>
      <c r="O39" s="11">
        <f t="shared" si="18"/>
        <v>0</v>
      </c>
      <c r="P39" s="5">
        <f t="shared" si="13"/>
        <v>0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2.75">
      <c r="A40" s="14">
        <v>32783</v>
      </c>
      <c r="J40" s="9">
        <f t="shared" si="10"/>
        <v>0</v>
      </c>
      <c r="K40" s="9">
        <f t="shared" si="11"/>
        <v>0</v>
      </c>
      <c r="L40" s="9">
        <f t="shared" si="16"/>
        <v>0</v>
      </c>
      <c r="M40" s="9">
        <f t="shared" si="17"/>
        <v>0</v>
      </c>
      <c r="N40" s="5">
        <f t="shared" si="12"/>
        <v>0</v>
      </c>
      <c r="O40" s="11">
        <f t="shared" si="18"/>
        <v>0</v>
      </c>
      <c r="P40" s="5">
        <f t="shared" si="13"/>
        <v>0</v>
      </c>
      <c r="Q40" s="9">
        <f t="shared" si="14"/>
        <v>0</v>
      </c>
      <c r="R40" s="9">
        <f t="shared" si="15"/>
        <v>0</v>
      </c>
    </row>
    <row r="41" spans="1:18" ht="12.75">
      <c r="A41" s="14">
        <v>32784</v>
      </c>
      <c r="J41" s="9">
        <f t="shared" si="10"/>
        <v>0</v>
      </c>
      <c r="K41" s="9">
        <f t="shared" si="11"/>
        <v>0</v>
      </c>
      <c r="L41" s="9">
        <f t="shared" si="16"/>
        <v>0</v>
      </c>
      <c r="M41" s="9">
        <f t="shared" si="17"/>
        <v>0</v>
      </c>
      <c r="N41" s="5">
        <f t="shared" si="12"/>
        <v>0</v>
      </c>
      <c r="O41" s="11">
        <f t="shared" si="18"/>
        <v>0</v>
      </c>
      <c r="P41" s="5">
        <f t="shared" si="13"/>
        <v>0</v>
      </c>
      <c r="Q41" s="9">
        <f t="shared" si="14"/>
        <v>0</v>
      </c>
      <c r="R41" s="9">
        <f t="shared" si="15"/>
        <v>0</v>
      </c>
    </row>
    <row r="42" spans="1:18" ht="12.75">
      <c r="A42" s="14">
        <v>32785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16"/>
        <v>0</v>
      </c>
      <c r="M42" s="9">
        <f t="shared" si="17"/>
        <v>0</v>
      </c>
      <c r="N42" s="5">
        <f t="shared" si="12"/>
        <v>0</v>
      </c>
      <c r="O42" s="11">
        <f t="shared" si="18"/>
        <v>0</v>
      </c>
      <c r="P42" s="5">
        <f t="shared" si="13"/>
        <v>0</v>
      </c>
      <c r="Q42" s="9">
        <f t="shared" si="14"/>
        <v>0</v>
      </c>
      <c r="R42" s="9">
        <f t="shared" si="15"/>
        <v>0</v>
      </c>
    </row>
    <row r="43" spans="1:18" ht="12.75">
      <c r="A43" s="14">
        <v>32786</v>
      </c>
      <c r="J43" s="9">
        <f t="shared" si="10"/>
        <v>0</v>
      </c>
      <c r="K43" s="9">
        <f t="shared" si="11"/>
        <v>0</v>
      </c>
      <c r="L43" s="9">
        <f t="shared" si="16"/>
        <v>0</v>
      </c>
      <c r="M43" s="9">
        <f t="shared" si="17"/>
        <v>0</v>
      </c>
      <c r="N43" s="5">
        <f t="shared" si="12"/>
        <v>0</v>
      </c>
      <c r="O43" s="11">
        <f t="shared" si="18"/>
        <v>0</v>
      </c>
      <c r="P43" s="5">
        <f t="shared" si="13"/>
        <v>0</v>
      </c>
      <c r="Q43" s="9">
        <f t="shared" si="14"/>
        <v>0</v>
      </c>
      <c r="R43" s="9">
        <f t="shared" si="15"/>
        <v>0</v>
      </c>
    </row>
    <row r="44" spans="1:18" ht="12.75">
      <c r="A44" s="14">
        <v>32787</v>
      </c>
      <c r="J44" s="9">
        <f t="shared" si="10"/>
        <v>0</v>
      </c>
      <c r="K44" s="9">
        <f t="shared" si="11"/>
        <v>0</v>
      </c>
      <c r="L44" s="9">
        <f t="shared" si="16"/>
        <v>0</v>
      </c>
      <c r="M44" s="9">
        <f t="shared" si="17"/>
        <v>0</v>
      </c>
      <c r="N44" s="5">
        <f t="shared" si="12"/>
        <v>0</v>
      </c>
      <c r="O44" s="11">
        <f t="shared" si="18"/>
        <v>0</v>
      </c>
      <c r="P44" s="5">
        <f t="shared" si="13"/>
        <v>0</v>
      </c>
      <c r="Q44" s="9">
        <f t="shared" si="14"/>
        <v>0</v>
      </c>
      <c r="R44" s="9">
        <f t="shared" si="15"/>
        <v>0</v>
      </c>
    </row>
    <row r="45" spans="1:18" ht="12.75">
      <c r="A45" s="14">
        <v>32788</v>
      </c>
      <c r="D45" s="9"/>
      <c r="E45" s="9"/>
      <c r="H45" s="9"/>
      <c r="I45" s="9"/>
      <c r="J45" s="9">
        <f t="shared" si="10"/>
        <v>0</v>
      </c>
      <c r="K45" s="9">
        <f t="shared" si="11"/>
        <v>0</v>
      </c>
      <c r="L45" s="9">
        <f t="shared" si="16"/>
        <v>0</v>
      </c>
      <c r="M45" s="9">
        <f t="shared" si="17"/>
        <v>0</v>
      </c>
      <c r="N45" s="5">
        <f t="shared" si="12"/>
        <v>0</v>
      </c>
      <c r="O45" s="11">
        <f t="shared" si="18"/>
        <v>0</v>
      </c>
      <c r="P45" s="5">
        <f t="shared" si="13"/>
        <v>0</v>
      </c>
      <c r="Q45" s="9">
        <f t="shared" si="14"/>
        <v>0</v>
      </c>
      <c r="R45" s="9">
        <f t="shared" si="15"/>
        <v>0</v>
      </c>
    </row>
    <row r="46" spans="1:18" ht="12.75">
      <c r="A46" s="14">
        <v>32789</v>
      </c>
      <c r="J46" s="9">
        <f t="shared" si="10"/>
        <v>0</v>
      </c>
      <c r="K46" s="9">
        <f t="shared" si="11"/>
        <v>0</v>
      </c>
      <c r="L46" s="9">
        <f t="shared" si="16"/>
        <v>0</v>
      </c>
      <c r="M46" s="9">
        <f t="shared" si="17"/>
        <v>0</v>
      </c>
      <c r="N46" s="5">
        <f t="shared" si="12"/>
        <v>0</v>
      </c>
      <c r="O46" s="11">
        <f t="shared" si="18"/>
        <v>0</v>
      </c>
      <c r="P46" s="5">
        <f t="shared" si="13"/>
        <v>0</v>
      </c>
      <c r="Q46" s="9">
        <f t="shared" si="14"/>
        <v>0</v>
      </c>
      <c r="R46" s="9">
        <f t="shared" si="15"/>
        <v>0</v>
      </c>
    </row>
    <row r="47" spans="1:18" ht="12.75">
      <c r="A47" s="14">
        <v>32790</v>
      </c>
      <c r="J47" s="9">
        <f t="shared" si="10"/>
        <v>0</v>
      </c>
      <c r="K47" s="9">
        <f t="shared" si="11"/>
        <v>0</v>
      </c>
      <c r="L47" s="9">
        <f t="shared" si="16"/>
        <v>0</v>
      </c>
      <c r="M47" s="9">
        <f t="shared" si="17"/>
        <v>0</v>
      </c>
      <c r="N47" s="5">
        <f t="shared" si="12"/>
        <v>0</v>
      </c>
      <c r="O47" s="11">
        <f t="shared" si="18"/>
        <v>0</v>
      </c>
      <c r="P47" s="5">
        <f t="shared" si="13"/>
        <v>0</v>
      </c>
      <c r="Q47" s="9">
        <f t="shared" si="14"/>
        <v>0</v>
      </c>
      <c r="R47" s="9">
        <f t="shared" si="15"/>
        <v>0</v>
      </c>
    </row>
    <row r="48" spans="1:18" ht="12.75">
      <c r="A48" s="14">
        <v>32791</v>
      </c>
      <c r="J48" s="9">
        <f t="shared" si="10"/>
        <v>0</v>
      </c>
      <c r="K48" s="9">
        <f t="shared" si="11"/>
        <v>0</v>
      </c>
      <c r="L48" s="9">
        <f t="shared" si="16"/>
        <v>0</v>
      </c>
      <c r="M48" s="9">
        <f t="shared" si="17"/>
        <v>0</v>
      </c>
      <c r="N48" s="5">
        <f t="shared" si="12"/>
        <v>0</v>
      </c>
      <c r="O48" s="11">
        <f t="shared" si="18"/>
        <v>0</v>
      </c>
      <c r="P48" s="5">
        <f t="shared" si="13"/>
        <v>0</v>
      </c>
      <c r="Q48" s="9">
        <f t="shared" si="14"/>
        <v>0</v>
      </c>
      <c r="R48" s="9">
        <f t="shared" si="15"/>
        <v>0</v>
      </c>
    </row>
    <row r="49" spans="1:18" ht="12.75">
      <c r="A49" s="14">
        <v>32792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6"/>
        <v>0</v>
      </c>
      <c r="M49" s="9">
        <f t="shared" si="17"/>
        <v>0</v>
      </c>
      <c r="N49" s="5">
        <f t="shared" si="12"/>
        <v>0</v>
      </c>
      <c r="O49" s="11">
        <f t="shared" si="18"/>
        <v>0</v>
      </c>
      <c r="P49" s="5">
        <f t="shared" si="13"/>
        <v>0</v>
      </c>
      <c r="Q49" s="9">
        <f t="shared" si="14"/>
        <v>0</v>
      </c>
      <c r="R49" s="9">
        <f t="shared" si="15"/>
        <v>0</v>
      </c>
    </row>
    <row r="50" spans="1:18" ht="12.75">
      <c r="A50" s="14">
        <v>32793</v>
      </c>
      <c r="H50" s="1">
        <v>1</v>
      </c>
      <c r="J50" s="9">
        <f t="shared" si="10"/>
        <v>0</v>
      </c>
      <c r="K50" s="9">
        <f t="shared" si="11"/>
        <v>1</v>
      </c>
      <c r="L50" s="9">
        <f t="shared" si="16"/>
        <v>0</v>
      </c>
      <c r="M50" s="9">
        <f t="shared" si="17"/>
        <v>1</v>
      </c>
      <c r="N50" s="5">
        <f t="shared" si="12"/>
        <v>0.5</v>
      </c>
      <c r="O50" s="11">
        <f t="shared" si="18"/>
        <v>0.5</v>
      </c>
      <c r="P50" s="5">
        <f t="shared" si="13"/>
        <v>50</v>
      </c>
      <c r="Q50" s="9">
        <f t="shared" si="14"/>
        <v>0</v>
      </c>
      <c r="R50" s="9">
        <f t="shared" si="15"/>
        <v>1</v>
      </c>
    </row>
    <row r="51" spans="1:18" ht="12.75">
      <c r="A51" s="14">
        <v>32794</v>
      </c>
      <c r="J51" s="9">
        <f t="shared" si="10"/>
        <v>0</v>
      </c>
      <c r="K51" s="9">
        <f t="shared" si="11"/>
        <v>0</v>
      </c>
      <c r="L51" s="9">
        <f t="shared" si="16"/>
        <v>0</v>
      </c>
      <c r="M51" s="9">
        <f t="shared" si="17"/>
        <v>1</v>
      </c>
      <c r="N51" s="5">
        <f t="shared" si="12"/>
        <v>0</v>
      </c>
      <c r="O51" s="11">
        <f t="shared" si="18"/>
        <v>0.5</v>
      </c>
      <c r="P51" s="5">
        <f t="shared" si="13"/>
        <v>50</v>
      </c>
      <c r="Q51" s="9">
        <f t="shared" si="14"/>
        <v>0</v>
      </c>
      <c r="R51" s="9">
        <f t="shared" si="15"/>
        <v>0</v>
      </c>
    </row>
    <row r="52" spans="1:18" ht="12.75">
      <c r="A52" s="14">
        <v>32795</v>
      </c>
      <c r="B52" s="9"/>
      <c r="D52" s="9"/>
      <c r="E52" s="9"/>
      <c r="F52" s="9"/>
      <c r="H52" s="9"/>
      <c r="I52" s="9"/>
      <c r="J52" s="9">
        <f t="shared" si="10"/>
        <v>0</v>
      </c>
      <c r="K52" s="9">
        <f t="shared" si="11"/>
        <v>0</v>
      </c>
      <c r="L52" s="9">
        <f t="shared" si="16"/>
        <v>0</v>
      </c>
      <c r="M52" s="9">
        <f t="shared" si="17"/>
        <v>1</v>
      </c>
      <c r="N52" s="5">
        <f t="shared" si="12"/>
        <v>0</v>
      </c>
      <c r="O52" s="11">
        <f t="shared" si="18"/>
        <v>0.5</v>
      </c>
      <c r="P52" s="5">
        <f t="shared" si="13"/>
        <v>50</v>
      </c>
      <c r="Q52" s="9">
        <f t="shared" si="14"/>
        <v>0</v>
      </c>
      <c r="R52" s="9">
        <f t="shared" si="15"/>
        <v>0</v>
      </c>
    </row>
    <row r="53" spans="1:19" ht="12.75">
      <c r="A53" s="14">
        <v>32796</v>
      </c>
      <c r="J53" s="9">
        <f t="shared" si="10"/>
        <v>0</v>
      </c>
      <c r="K53" s="9">
        <f t="shared" si="11"/>
        <v>0</v>
      </c>
      <c r="L53" s="9">
        <f t="shared" si="16"/>
        <v>0</v>
      </c>
      <c r="M53" s="9">
        <f t="shared" si="17"/>
        <v>1</v>
      </c>
      <c r="N53" s="5">
        <f t="shared" si="12"/>
        <v>0</v>
      </c>
      <c r="O53" s="11">
        <f t="shared" si="18"/>
        <v>0.5</v>
      </c>
      <c r="P53" s="5">
        <f t="shared" si="13"/>
        <v>50</v>
      </c>
      <c r="Q53" s="9">
        <f t="shared" si="14"/>
        <v>0</v>
      </c>
      <c r="R53" s="9">
        <f t="shared" si="15"/>
        <v>0</v>
      </c>
      <c r="S53" s="8" t="s">
        <v>62</v>
      </c>
    </row>
    <row r="54" spans="1:18" ht="12.75">
      <c r="A54" s="14">
        <v>32797</v>
      </c>
      <c r="D54" s="9"/>
      <c r="E54" s="9"/>
      <c r="H54" s="9"/>
      <c r="I54" s="9"/>
      <c r="J54" s="9">
        <f t="shared" si="10"/>
        <v>0</v>
      </c>
      <c r="K54" s="9">
        <f t="shared" si="11"/>
        <v>0</v>
      </c>
      <c r="L54" s="9">
        <f t="shared" si="16"/>
        <v>0</v>
      </c>
      <c r="M54" s="9">
        <f t="shared" si="17"/>
        <v>1</v>
      </c>
      <c r="N54" s="5">
        <f t="shared" si="12"/>
        <v>0</v>
      </c>
      <c r="O54" s="11">
        <f t="shared" si="18"/>
        <v>0.5</v>
      </c>
      <c r="P54" s="5">
        <f t="shared" si="13"/>
        <v>50</v>
      </c>
      <c r="Q54" s="9">
        <f t="shared" si="14"/>
        <v>0</v>
      </c>
      <c r="R54" s="9">
        <f t="shared" si="15"/>
        <v>0</v>
      </c>
    </row>
    <row r="55" spans="1:18" ht="12.75">
      <c r="A55" s="14">
        <v>32798</v>
      </c>
      <c r="J55" s="9">
        <f t="shared" si="10"/>
        <v>0</v>
      </c>
      <c r="K55" s="9">
        <f t="shared" si="11"/>
        <v>0</v>
      </c>
      <c r="L55" s="9">
        <f t="shared" si="16"/>
        <v>0</v>
      </c>
      <c r="M55" s="9">
        <f t="shared" si="17"/>
        <v>1</v>
      </c>
      <c r="N55" s="5">
        <f t="shared" si="12"/>
        <v>0</v>
      </c>
      <c r="O55" s="11">
        <f t="shared" si="18"/>
        <v>0.5</v>
      </c>
      <c r="P55" s="5">
        <f t="shared" si="13"/>
        <v>50</v>
      </c>
      <c r="Q55" s="9">
        <f t="shared" si="14"/>
        <v>0</v>
      </c>
      <c r="R55" s="9">
        <f t="shared" si="15"/>
        <v>0</v>
      </c>
    </row>
    <row r="56" spans="1:18" ht="12.75">
      <c r="A56" s="14">
        <v>32799</v>
      </c>
      <c r="J56" s="9">
        <f t="shared" si="10"/>
        <v>0</v>
      </c>
      <c r="K56" s="9">
        <f t="shared" si="11"/>
        <v>0</v>
      </c>
      <c r="L56" s="9">
        <f t="shared" si="16"/>
        <v>0</v>
      </c>
      <c r="M56" s="9">
        <f t="shared" si="17"/>
        <v>1</v>
      </c>
      <c r="N56" s="5">
        <f t="shared" si="12"/>
        <v>0</v>
      </c>
      <c r="O56" s="11">
        <f t="shared" si="18"/>
        <v>0.5</v>
      </c>
      <c r="P56" s="5">
        <f t="shared" si="13"/>
        <v>50</v>
      </c>
      <c r="Q56" s="9">
        <f t="shared" si="14"/>
        <v>0</v>
      </c>
      <c r="R56" s="9">
        <f t="shared" si="15"/>
        <v>0</v>
      </c>
    </row>
    <row r="57" spans="1:18" ht="12.75">
      <c r="A57" s="14">
        <v>32800</v>
      </c>
      <c r="D57" s="1">
        <v>1</v>
      </c>
      <c r="J57" s="9">
        <f t="shared" si="10"/>
        <v>1</v>
      </c>
      <c r="K57" s="9">
        <f t="shared" si="11"/>
        <v>0</v>
      </c>
      <c r="L57" s="9">
        <f t="shared" si="16"/>
        <v>1</v>
      </c>
      <c r="M57" s="9">
        <f t="shared" si="17"/>
        <v>1</v>
      </c>
      <c r="N57" s="5">
        <f t="shared" si="12"/>
        <v>0.5</v>
      </c>
      <c r="O57" s="11">
        <f t="shared" si="18"/>
        <v>1</v>
      </c>
      <c r="P57" s="5">
        <f t="shared" si="13"/>
        <v>100</v>
      </c>
      <c r="Q57" s="9">
        <f t="shared" si="14"/>
        <v>0</v>
      </c>
      <c r="R57" s="9">
        <f t="shared" si="15"/>
        <v>1</v>
      </c>
    </row>
    <row r="58" spans="1:18" ht="12.75">
      <c r="A58" s="14">
        <v>32801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6"/>
        <v>1</v>
      </c>
      <c r="M58" s="9">
        <f t="shared" si="17"/>
        <v>1</v>
      </c>
      <c r="N58" s="5">
        <f t="shared" si="12"/>
        <v>0</v>
      </c>
      <c r="O58" s="11">
        <f t="shared" si="18"/>
        <v>1</v>
      </c>
      <c r="P58" s="5">
        <f t="shared" si="13"/>
        <v>100</v>
      </c>
      <c r="Q58" s="9">
        <f t="shared" si="14"/>
        <v>0</v>
      </c>
      <c r="R58" s="9">
        <f t="shared" si="15"/>
        <v>0</v>
      </c>
    </row>
    <row r="59" spans="1:18" ht="12.75">
      <c r="A59" s="14">
        <v>32802</v>
      </c>
      <c r="J59" s="9">
        <f t="shared" si="10"/>
        <v>0</v>
      </c>
      <c r="K59" s="9">
        <f t="shared" si="11"/>
        <v>0</v>
      </c>
      <c r="L59" s="9">
        <f t="shared" si="16"/>
        <v>1</v>
      </c>
      <c r="M59" s="9">
        <f t="shared" si="17"/>
        <v>1</v>
      </c>
      <c r="N59" s="5">
        <f t="shared" si="12"/>
        <v>0</v>
      </c>
      <c r="O59" s="11">
        <f t="shared" si="18"/>
        <v>1</v>
      </c>
      <c r="P59" s="5">
        <f t="shared" si="13"/>
        <v>100</v>
      </c>
      <c r="Q59" s="9">
        <f t="shared" si="14"/>
        <v>0</v>
      </c>
      <c r="R59" s="9">
        <f t="shared" si="15"/>
        <v>0</v>
      </c>
    </row>
    <row r="60" spans="1:18" ht="12.75">
      <c r="A60" s="14">
        <v>32803</v>
      </c>
      <c r="J60" s="9">
        <f t="shared" si="10"/>
        <v>0</v>
      </c>
      <c r="K60" s="9">
        <f t="shared" si="11"/>
        <v>0</v>
      </c>
      <c r="L60" s="9">
        <f t="shared" si="16"/>
        <v>1</v>
      </c>
      <c r="M60" s="9">
        <f t="shared" si="17"/>
        <v>1</v>
      </c>
      <c r="N60" s="5">
        <f t="shared" si="12"/>
        <v>0</v>
      </c>
      <c r="O60" s="11">
        <f t="shared" si="18"/>
        <v>1</v>
      </c>
      <c r="P60" s="5">
        <f t="shared" si="13"/>
        <v>100</v>
      </c>
      <c r="Q60" s="9">
        <f t="shared" si="14"/>
        <v>0</v>
      </c>
      <c r="R60" s="9">
        <f t="shared" si="15"/>
        <v>0</v>
      </c>
    </row>
    <row r="61" spans="1:18" ht="12.75">
      <c r="A61" s="14">
        <v>32804</v>
      </c>
      <c r="J61" s="9">
        <f t="shared" si="10"/>
        <v>0</v>
      </c>
      <c r="K61" s="9">
        <f t="shared" si="11"/>
        <v>0</v>
      </c>
      <c r="L61" s="9">
        <f t="shared" si="16"/>
        <v>1</v>
      </c>
      <c r="M61" s="9">
        <f t="shared" si="17"/>
        <v>1</v>
      </c>
      <c r="N61" s="5">
        <f t="shared" si="12"/>
        <v>0</v>
      </c>
      <c r="O61" s="11">
        <f t="shared" si="18"/>
        <v>1</v>
      </c>
      <c r="P61" s="5">
        <f t="shared" si="13"/>
        <v>100</v>
      </c>
      <c r="Q61" s="9">
        <f t="shared" si="14"/>
        <v>0</v>
      </c>
      <c r="R61" s="9">
        <f t="shared" si="15"/>
        <v>0</v>
      </c>
    </row>
    <row r="62" spans="1:18" ht="12.75">
      <c r="A62" s="14">
        <v>32805</v>
      </c>
      <c r="J62" s="9">
        <f t="shared" si="10"/>
        <v>0</v>
      </c>
      <c r="K62" s="9">
        <f t="shared" si="11"/>
        <v>0</v>
      </c>
      <c r="L62" s="9">
        <f t="shared" si="16"/>
        <v>1</v>
      </c>
      <c r="M62" s="9">
        <f t="shared" si="17"/>
        <v>1</v>
      </c>
      <c r="N62" s="5">
        <f t="shared" si="12"/>
        <v>0</v>
      </c>
      <c r="O62" s="11">
        <f t="shared" si="18"/>
        <v>1</v>
      </c>
      <c r="P62" s="5">
        <f t="shared" si="13"/>
        <v>100</v>
      </c>
      <c r="Q62" s="9">
        <f t="shared" si="14"/>
        <v>0</v>
      </c>
      <c r="R62" s="9">
        <f t="shared" si="15"/>
        <v>0</v>
      </c>
    </row>
    <row r="63" spans="1:18" ht="12.75">
      <c r="A63" s="14">
        <v>32806</v>
      </c>
      <c r="C63" s="9"/>
      <c r="D63" s="9"/>
      <c r="E63" s="9"/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6"/>
        <v>1</v>
      </c>
      <c r="M63" s="9">
        <f t="shared" si="17"/>
        <v>1</v>
      </c>
      <c r="N63" s="5">
        <f t="shared" si="12"/>
        <v>0</v>
      </c>
      <c r="O63" s="11">
        <f t="shared" si="18"/>
        <v>1</v>
      </c>
      <c r="P63" s="5">
        <f t="shared" si="13"/>
        <v>100</v>
      </c>
      <c r="Q63" s="9">
        <f t="shared" si="14"/>
        <v>0</v>
      </c>
      <c r="R63" s="9">
        <f t="shared" si="15"/>
        <v>0</v>
      </c>
    </row>
    <row r="64" spans="1:18" ht="12.75">
      <c r="A64" s="14">
        <v>32807</v>
      </c>
      <c r="J64" s="9">
        <f t="shared" si="10"/>
        <v>0</v>
      </c>
      <c r="K64" s="9">
        <f t="shared" si="11"/>
        <v>0</v>
      </c>
      <c r="L64" s="9">
        <f t="shared" si="16"/>
        <v>1</v>
      </c>
      <c r="M64" s="9">
        <f t="shared" si="17"/>
        <v>1</v>
      </c>
      <c r="N64" s="5">
        <f t="shared" si="12"/>
        <v>0</v>
      </c>
      <c r="O64" s="11">
        <f t="shared" si="18"/>
        <v>1</v>
      </c>
      <c r="P64" s="5">
        <f t="shared" si="13"/>
        <v>100</v>
      </c>
      <c r="Q64" s="9">
        <f t="shared" si="14"/>
        <v>0</v>
      </c>
      <c r="R64" s="9">
        <f t="shared" si="15"/>
        <v>0</v>
      </c>
    </row>
    <row r="65" spans="1:18" ht="12.75">
      <c r="A65" s="14">
        <v>32808</v>
      </c>
      <c r="J65" s="9">
        <f t="shared" si="10"/>
        <v>0</v>
      </c>
      <c r="K65" s="9">
        <f t="shared" si="11"/>
        <v>0</v>
      </c>
      <c r="L65" s="9">
        <f t="shared" si="16"/>
        <v>1</v>
      </c>
      <c r="M65" s="9">
        <f t="shared" si="17"/>
        <v>1</v>
      </c>
      <c r="N65" s="5">
        <f t="shared" si="12"/>
        <v>0</v>
      </c>
      <c r="O65" s="11">
        <f t="shared" si="18"/>
        <v>1</v>
      </c>
      <c r="P65" s="5">
        <f t="shared" si="13"/>
        <v>100</v>
      </c>
      <c r="Q65" s="9">
        <f t="shared" si="14"/>
        <v>0</v>
      </c>
      <c r="R65" s="9">
        <f t="shared" si="15"/>
        <v>0</v>
      </c>
    </row>
    <row r="66" spans="1:18" ht="12.75">
      <c r="A66" s="14">
        <v>32809</v>
      </c>
      <c r="C66" s="9"/>
      <c r="D66" s="9"/>
      <c r="E66" s="9"/>
      <c r="G66" s="9"/>
      <c r="H66" s="9"/>
      <c r="I66" s="9"/>
      <c r="J66" s="9">
        <f t="shared" si="10"/>
        <v>0</v>
      </c>
      <c r="K66" s="9">
        <f t="shared" si="11"/>
        <v>0</v>
      </c>
      <c r="L66" s="9">
        <f t="shared" si="16"/>
        <v>1</v>
      </c>
      <c r="M66" s="9">
        <f t="shared" si="17"/>
        <v>1</v>
      </c>
      <c r="N66" s="5">
        <f t="shared" si="12"/>
        <v>0</v>
      </c>
      <c r="O66" s="11">
        <f t="shared" si="18"/>
        <v>1</v>
      </c>
      <c r="P66" s="5">
        <f t="shared" si="13"/>
        <v>100</v>
      </c>
      <c r="Q66" s="9">
        <f t="shared" si="14"/>
        <v>0</v>
      </c>
      <c r="R66" s="9">
        <f t="shared" si="15"/>
        <v>0</v>
      </c>
    </row>
    <row r="67" spans="1:19" ht="12.75">
      <c r="A67" s="14">
        <v>32810</v>
      </c>
      <c r="J67" s="9">
        <f t="shared" si="10"/>
        <v>0</v>
      </c>
      <c r="K67" s="9">
        <f t="shared" si="11"/>
        <v>0</v>
      </c>
      <c r="L67" s="9">
        <f t="shared" si="16"/>
        <v>1</v>
      </c>
      <c r="M67" s="9">
        <f t="shared" si="17"/>
        <v>1</v>
      </c>
      <c r="N67" s="5">
        <f t="shared" si="12"/>
        <v>0</v>
      </c>
      <c r="O67" s="11">
        <f t="shared" si="18"/>
        <v>1</v>
      </c>
      <c r="P67" s="5">
        <f t="shared" si="13"/>
        <v>100</v>
      </c>
      <c r="Q67" s="9">
        <f t="shared" si="14"/>
        <v>0</v>
      </c>
      <c r="R67" s="9">
        <f t="shared" si="15"/>
        <v>0</v>
      </c>
      <c r="S67" s="8" t="s">
        <v>63</v>
      </c>
    </row>
    <row r="68" spans="1:18" ht="12.75">
      <c r="A68" s="14">
        <v>32811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1</v>
      </c>
      <c r="M68" s="9">
        <f t="shared" si="17"/>
        <v>1</v>
      </c>
      <c r="N68" s="5">
        <f aca="true" t="shared" si="21" ref="N68:N101">(+J68+K68)*($J$103/($J$103+$K$103))</f>
        <v>0</v>
      </c>
      <c r="O68" s="11">
        <f t="shared" si="18"/>
        <v>1</v>
      </c>
      <c r="P68" s="5">
        <f aca="true" t="shared" si="22" ref="P68:P99">O68*100/$N$103</f>
        <v>100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4">
        <v>32812</v>
      </c>
      <c r="J69" s="9">
        <f t="shared" si="19"/>
        <v>0</v>
      </c>
      <c r="K69" s="9">
        <f t="shared" si="20"/>
        <v>0</v>
      </c>
      <c r="L69" s="9">
        <f aca="true" t="shared" si="25" ref="L69:L101">L68+J69</f>
        <v>1</v>
      </c>
      <c r="M69" s="9">
        <f aca="true" t="shared" si="26" ref="M69:M101">M68+K69</f>
        <v>1</v>
      </c>
      <c r="N69" s="5">
        <f t="shared" si="21"/>
        <v>0</v>
      </c>
      <c r="O69" s="11">
        <f aca="true" t="shared" si="27" ref="O69:O100">O68+N69</f>
        <v>1</v>
      </c>
      <c r="P69" s="5">
        <f t="shared" si="22"/>
        <v>100</v>
      </c>
      <c r="Q69" s="9">
        <f t="shared" si="23"/>
        <v>0</v>
      </c>
      <c r="R69" s="9">
        <f t="shared" si="24"/>
        <v>0</v>
      </c>
    </row>
    <row r="70" spans="1:18" ht="12.75">
      <c r="A70" s="14">
        <v>32813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25"/>
        <v>1</v>
      </c>
      <c r="M70" s="9">
        <f t="shared" si="26"/>
        <v>1</v>
      </c>
      <c r="N70" s="5">
        <f t="shared" si="21"/>
        <v>0</v>
      </c>
      <c r="O70" s="11">
        <f t="shared" si="27"/>
        <v>1</v>
      </c>
      <c r="P70" s="5">
        <f t="shared" si="22"/>
        <v>100</v>
      </c>
      <c r="Q70" s="9">
        <f t="shared" si="23"/>
        <v>0</v>
      </c>
      <c r="R70" s="9">
        <f t="shared" si="24"/>
        <v>0</v>
      </c>
    </row>
    <row r="71" spans="1:18" ht="12.75">
      <c r="A71" s="14">
        <v>32814</v>
      </c>
      <c r="J71" s="9">
        <f t="shared" si="19"/>
        <v>0</v>
      </c>
      <c r="K71" s="9">
        <f t="shared" si="20"/>
        <v>0</v>
      </c>
      <c r="L71" s="9">
        <f t="shared" si="25"/>
        <v>1</v>
      </c>
      <c r="M71" s="9">
        <f t="shared" si="26"/>
        <v>1</v>
      </c>
      <c r="N71" s="5">
        <f t="shared" si="21"/>
        <v>0</v>
      </c>
      <c r="O71" s="11">
        <f t="shared" si="27"/>
        <v>1</v>
      </c>
      <c r="P71" s="5">
        <f t="shared" si="22"/>
        <v>100</v>
      </c>
      <c r="Q71" s="9">
        <f t="shared" si="23"/>
        <v>0</v>
      </c>
      <c r="R71" s="9">
        <f t="shared" si="24"/>
        <v>0</v>
      </c>
    </row>
    <row r="72" spans="1:18" ht="12.75">
      <c r="A72" s="14">
        <v>32815</v>
      </c>
      <c r="J72" s="9">
        <f t="shared" si="19"/>
        <v>0</v>
      </c>
      <c r="K72" s="9">
        <f t="shared" si="20"/>
        <v>0</v>
      </c>
      <c r="L72" s="9">
        <f t="shared" si="25"/>
        <v>1</v>
      </c>
      <c r="M72" s="9">
        <f t="shared" si="26"/>
        <v>1</v>
      </c>
      <c r="N72" s="5">
        <f t="shared" si="21"/>
        <v>0</v>
      </c>
      <c r="O72" s="11">
        <f t="shared" si="27"/>
        <v>1</v>
      </c>
      <c r="P72" s="5">
        <f t="shared" si="22"/>
        <v>100</v>
      </c>
      <c r="Q72" s="9">
        <f t="shared" si="23"/>
        <v>0</v>
      </c>
      <c r="R72" s="9">
        <f t="shared" si="24"/>
        <v>0</v>
      </c>
    </row>
    <row r="73" spans="1:18" ht="12.75">
      <c r="A73" s="14">
        <v>32816</v>
      </c>
      <c r="E73" s="9"/>
      <c r="I73" s="9"/>
      <c r="J73" s="9">
        <f t="shared" si="19"/>
        <v>0</v>
      </c>
      <c r="K73" s="9">
        <f t="shared" si="20"/>
        <v>0</v>
      </c>
      <c r="L73" s="9">
        <f t="shared" si="25"/>
        <v>1</v>
      </c>
      <c r="M73" s="9">
        <f t="shared" si="26"/>
        <v>1</v>
      </c>
      <c r="N73" s="5">
        <f t="shared" si="21"/>
        <v>0</v>
      </c>
      <c r="O73" s="11">
        <f t="shared" si="27"/>
        <v>1</v>
      </c>
      <c r="P73" s="5">
        <f t="shared" si="22"/>
        <v>100</v>
      </c>
      <c r="Q73" s="9">
        <f t="shared" si="23"/>
        <v>0</v>
      </c>
      <c r="R73" s="9">
        <f t="shared" si="24"/>
        <v>0</v>
      </c>
    </row>
    <row r="74" spans="1:18" ht="12.75">
      <c r="A74" s="14">
        <v>32817</v>
      </c>
      <c r="J74" s="9">
        <f t="shared" si="19"/>
        <v>0</v>
      </c>
      <c r="K74" s="9">
        <f t="shared" si="20"/>
        <v>0</v>
      </c>
      <c r="L74" s="9">
        <f t="shared" si="25"/>
        <v>1</v>
      </c>
      <c r="M74" s="9">
        <f t="shared" si="26"/>
        <v>1</v>
      </c>
      <c r="N74" s="5">
        <f t="shared" si="21"/>
        <v>0</v>
      </c>
      <c r="O74" s="11">
        <f t="shared" si="27"/>
        <v>1</v>
      </c>
      <c r="P74" s="5">
        <f t="shared" si="22"/>
        <v>100</v>
      </c>
      <c r="Q74" s="9">
        <f t="shared" si="23"/>
        <v>0</v>
      </c>
      <c r="R74" s="9">
        <f t="shared" si="24"/>
        <v>0</v>
      </c>
    </row>
    <row r="75" spans="1:18" ht="12.75">
      <c r="A75" s="14">
        <v>32818</v>
      </c>
      <c r="J75" s="9">
        <f t="shared" si="19"/>
        <v>0</v>
      </c>
      <c r="K75" s="9">
        <f t="shared" si="20"/>
        <v>0</v>
      </c>
      <c r="L75" s="9">
        <f t="shared" si="25"/>
        <v>1</v>
      </c>
      <c r="M75" s="9">
        <f t="shared" si="26"/>
        <v>1</v>
      </c>
      <c r="N75" s="5">
        <f t="shared" si="21"/>
        <v>0</v>
      </c>
      <c r="O75" s="11">
        <f t="shared" si="27"/>
        <v>1</v>
      </c>
      <c r="P75" s="5">
        <f t="shared" si="22"/>
        <v>100</v>
      </c>
      <c r="Q75" s="9">
        <f t="shared" si="23"/>
        <v>0</v>
      </c>
      <c r="R75" s="9">
        <f t="shared" si="24"/>
        <v>0</v>
      </c>
    </row>
    <row r="76" spans="1:18" ht="12.75">
      <c r="A76" s="14">
        <v>32819</v>
      </c>
      <c r="J76" s="9">
        <f t="shared" si="19"/>
        <v>0</v>
      </c>
      <c r="K76" s="9">
        <f t="shared" si="20"/>
        <v>0</v>
      </c>
      <c r="L76" s="9">
        <f t="shared" si="25"/>
        <v>1</v>
      </c>
      <c r="M76" s="9">
        <f t="shared" si="26"/>
        <v>1</v>
      </c>
      <c r="N76" s="5">
        <f t="shared" si="21"/>
        <v>0</v>
      </c>
      <c r="O76" s="11">
        <f t="shared" si="27"/>
        <v>1</v>
      </c>
      <c r="P76" s="5">
        <f t="shared" si="22"/>
        <v>100</v>
      </c>
      <c r="Q76" s="9">
        <f t="shared" si="23"/>
        <v>0</v>
      </c>
      <c r="R76" s="9">
        <f t="shared" si="24"/>
        <v>0</v>
      </c>
    </row>
    <row r="77" spans="1:18" ht="12.75">
      <c r="A77" s="14">
        <v>32820</v>
      </c>
      <c r="J77" s="9">
        <f t="shared" si="19"/>
        <v>0</v>
      </c>
      <c r="K77" s="9">
        <f t="shared" si="20"/>
        <v>0</v>
      </c>
      <c r="L77" s="9">
        <f t="shared" si="25"/>
        <v>1</v>
      </c>
      <c r="M77" s="9">
        <f t="shared" si="26"/>
        <v>1</v>
      </c>
      <c r="N77" s="5">
        <f t="shared" si="21"/>
        <v>0</v>
      </c>
      <c r="O77" s="11">
        <f t="shared" si="27"/>
        <v>1</v>
      </c>
      <c r="P77" s="5">
        <f t="shared" si="22"/>
        <v>100</v>
      </c>
      <c r="Q77" s="9">
        <f t="shared" si="23"/>
        <v>0</v>
      </c>
      <c r="R77" s="9">
        <f t="shared" si="24"/>
        <v>0</v>
      </c>
    </row>
    <row r="78" spans="1:18" ht="12.75">
      <c r="A78" s="14">
        <v>32821</v>
      </c>
      <c r="C78" s="9"/>
      <c r="D78" s="9"/>
      <c r="G78" s="9"/>
      <c r="H78" s="9"/>
      <c r="J78" s="9">
        <f t="shared" si="19"/>
        <v>0</v>
      </c>
      <c r="K78" s="9">
        <f t="shared" si="20"/>
        <v>0</v>
      </c>
      <c r="L78" s="9">
        <f t="shared" si="25"/>
        <v>1</v>
      </c>
      <c r="M78" s="9">
        <f t="shared" si="26"/>
        <v>1</v>
      </c>
      <c r="N78" s="5">
        <f t="shared" si="21"/>
        <v>0</v>
      </c>
      <c r="O78" s="11">
        <f t="shared" si="27"/>
        <v>1</v>
      </c>
      <c r="P78" s="5">
        <f t="shared" si="22"/>
        <v>100</v>
      </c>
      <c r="Q78" s="9">
        <f t="shared" si="23"/>
        <v>0</v>
      </c>
      <c r="R78" s="9">
        <f t="shared" si="24"/>
        <v>0</v>
      </c>
    </row>
    <row r="79" spans="1:18" ht="12.75">
      <c r="A79" s="14">
        <v>32822</v>
      </c>
      <c r="J79" s="9">
        <f t="shared" si="19"/>
        <v>0</v>
      </c>
      <c r="K79" s="9">
        <f t="shared" si="20"/>
        <v>0</v>
      </c>
      <c r="L79" s="9">
        <f t="shared" si="25"/>
        <v>1</v>
      </c>
      <c r="M79" s="9">
        <f t="shared" si="26"/>
        <v>1</v>
      </c>
      <c r="N79" s="5">
        <f t="shared" si="21"/>
        <v>0</v>
      </c>
      <c r="O79" s="11">
        <f t="shared" si="27"/>
        <v>1</v>
      </c>
      <c r="P79" s="5">
        <f t="shared" si="22"/>
        <v>100</v>
      </c>
      <c r="Q79" s="9">
        <f t="shared" si="23"/>
        <v>0</v>
      </c>
      <c r="R79" s="9">
        <f t="shared" si="24"/>
        <v>0</v>
      </c>
    </row>
    <row r="80" spans="1:18" ht="12.75">
      <c r="A80" s="14">
        <v>32823</v>
      </c>
      <c r="J80" s="9">
        <f t="shared" si="19"/>
        <v>0</v>
      </c>
      <c r="K80" s="9">
        <f t="shared" si="20"/>
        <v>0</v>
      </c>
      <c r="L80" s="9">
        <f t="shared" si="25"/>
        <v>1</v>
      </c>
      <c r="M80" s="9">
        <f t="shared" si="26"/>
        <v>1</v>
      </c>
      <c r="N80" s="5">
        <f t="shared" si="21"/>
        <v>0</v>
      </c>
      <c r="O80" s="11">
        <f t="shared" si="27"/>
        <v>1</v>
      </c>
      <c r="P80" s="5">
        <f t="shared" si="22"/>
        <v>100</v>
      </c>
      <c r="Q80" s="9">
        <f t="shared" si="23"/>
        <v>0</v>
      </c>
      <c r="R80" s="9">
        <f t="shared" si="24"/>
        <v>0</v>
      </c>
    </row>
    <row r="81" spans="1:19" ht="12.75">
      <c r="A81" s="14">
        <v>32824</v>
      </c>
      <c r="J81" s="9">
        <f t="shared" si="19"/>
        <v>0</v>
      </c>
      <c r="K81" s="9">
        <f t="shared" si="20"/>
        <v>0</v>
      </c>
      <c r="L81" s="9">
        <f t="shared" si="25"/>
        <v>1</v>
      </c>
      <c r="M81" s="9">
        <f t="shared" si="26"/>
        <v>1</v>
      </c>
      <c r="N81" s="5">
        <f t="shared" si="21"/>
        <v>0</v>
      </c>
      <c r="O81" s="11">
        <f t="shared" si="27"/>
        <v>1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64</v>
      </c>
    </row>
    <row r="82" spans="1:18" ht="12.75">
      <c r="A82" s="14">
        <v>32825</v>
      </c>
      <c r="J82" s="9">
        <f t="shared" si="19"/>
        <v>0</v>
      </c>
      <c r="K82" s="9">
        <f t="shared" si="20"/>
        <v>0</v>
      </c>
      <c r="L82" s="9">
        <f t="shared" si="25"/>
        <v>1</v>
      </c>
      <c r="M82" s="9">
        <f t="shared" si="26"/>
        <v>1</v>
      </c>
      <c r="N82" s="5">
        <f t="shared" si="21"/>
        <v>0</v>
      </c>
      <c r="O82" s="11">
        <f t="shared" si="27"/>
        <v>1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2.75">
      <c r="A83" s="14">
        <v>32826</v>
      </c>
      <c r="J83" s="9">
        <f t="shared" si="19"/>
        <v>0</v>
      </c>
      <c r="K83" s="9">
        <f t="shared" si="20"/>
        <v>0</v>
      </c>
      <c r="L83" s="9">
        <f t="shared" si="25"/>
        <v>1</v>
      </c>
      <c r="M83" s="9">
        <f t="shared" si="26"/>
        <v>1</v>
      </c>
      <c r="N83" s="5">
        <f t="shared" si="21"/>
        <v>0</v>
      </c>
      <c r="O83" s="11">
        <f t="shared" si="27"/>
        <v>1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2.75">
      <c r="A84" s="14">
        <v>32827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25"/>
        <v>1</v>
      </c>
      <c r="M84" s="9">
        <f t="shared" si="26"/>
        <v>1</v>
      </c>
      <c r="N84" s="5">
        <f t="shared" si="21"/>
        <v>0</v>
      </c>
      <c r="O84" s="11">
        <f t="shared" si="27"/>
        <v>1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2.75">
      <c r="A85" s="14">
        <v>32828</v>
      </c>
      <c r="J85" s="9">
        <f t="shared" si="19"/>
        <v>0</v>
      </c>
      <c r="K85" s="9">
        <f t="shared" si="20"/>
        <v>0</v>
      </c>
      <c r="L85" s="9">
        <f t="shared" si="25"/>
        <v>1</v>
      </c>
      <c r="M85" s="9">
        <f t="shared" si="26"/>
        <v>1</v>
      </c>
      <c r="N85" s="5">
        <f t="shared" si="21"/>
        <v>0</v>
      </c>
      <c r="O85" s="11">
        <f t="shared" si="27"/>
        <v>1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2.75">
      <c r="A86" s="14">
        <v>32829</v>
      </c>
      <c r="J86" s="9">
        <f t="shared" si="19"/>
        <v>0</v>
      </c>
      <c r="K86" s="9">
        <f t="shared" si="20"/>
        <v>0</v>
      </c>
      <c r="L86" s="9">
        <f t="shared" si="25"/>
        <v>1</v>
      </c>
      <c r="M86" s="9">
        <f t="shared" si="26"/>
        <v>1</v>
      </c>
      <c r="N86" s="5">
        <f t="shared" si="21"/>
        <v>0</v>
      </c>
      <c r="O86" s="11">
        <f t="shared" si="27"/>
        <v>1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2.75">
      <c r="A87" s="14">
        <v>32830</v>
      </c>
      <c r="B87" s="9"/>
      <c r="C87" s="9"/>
      <c r="D87" s="9"/>
      <c r="E87" s="9"/>
      <c r="F87" s="9"/>
      <c r="G87" s="9"/>
      <c r="H87" s="9"/>
      <c r="I87" s="9"/>
      <c r="J87" s="9">
        <f t="shared" si="19"/>
        <v>0</v>
      </c>
      <c r="K87" s="9">
        <f t="shared" si="20"/>
        <v>0</v>
      </c>
      <c r="L87" s="9">
        <f t="shared" si="25"/>
        <v>1</v>
      </c>
      <c r="M87" s="9">
        <f t="shared" si="26"/>
        <v>1</v>
      </c>
      <c r="N87" s="5">
        <f t="shared" si="21"/>
        <v>0</v>
      </c>
      <c r="O87" s="11">
        <f t="shared" si="27"/>
        <v>1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2.75">
      <c r="A88" s="14">
        <v>32831</v>
      </c>
      <c r="J88" s="9">
        <f t="shared" si="19"/>
        <v>0</v>
      </c>
      <c r="K88" s="9">
        <f t="shared" si="20"/>
        <v>0</v>
      </c>
      <c r="L88" s="9">
        <f t="shared" si="25"/>
        <v>1</v>
      </c>
      <c r="M88" s="9">
        <f t="shared" si="26"/>
        <v>1</v>
      </c>
      <c r="N88" s="5">
        <f t="shared" si="21"/>
        <v>0</v>
      </c>
      <c r="O88" s="11">
        <f t="shared" si="27"/>
        <v>1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2.75">
      <c r="A89" s="14">
        <v>32832</v>
      </c>
      <c r="J89" s="9">
        <f t="shared" si="19"/>
        <v>0</v>
      </c>
      <c r="K89" s="9">
        <f t="shared" si="20"/>
        <v>0</v>
      </c>
      <c r="L89" s="9">
        <f t="shared" si="25"/>
        <v>1</v>
      </c>
      <c r="M89" s="9">
        <f t="shared" si="26"/>
        <v>1</v>
      </c>
      <c r="N89" s="5">
        <f t="shared" si="21"/>
        <v>0</v>
      </c>
      <c r="O89" s="11">
        <f t="shared" si="27"/>
        <v>1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2.75">
      <c r="A90" s="14">
        <v>32833</v>
      </c>
      <c r="J90" s="9">
        <f t="shared" si="19"/>
        <v>0</v>
      </c>
      <c r="K90" s="9">
        <f t="shared" si="20"/>
        <v>0</v>
      </c>
      <c r="L90" s="9">
        <f t="shared" si="25"/>
        <v>1</v>
      </c>
      <c r="M90" s="9">
        <f t="shared" si="26"/>
        <v>1</v>
      </c>
      <c r="N90" s="5">
        <f t="shared" si="21"/>
        <v>0</v>
      </c>
      <c r="O90" s="11">
        <f t="shared" si="27"/>
        <v>1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2.75">
      <c r="A91" s="14">
        <v>32834</v>
      </c>
      <c r="J91" s="9">
        <f t="shared" si="19"/>
        <v>0</v>
      </c>
      <c r="K91" s="9">
        <f t="shared" si="20"/>
        <v>0</v>
      </c>
      <c r="L91" s="9">
        <f t="shared" si="25"/>
        <v>1</v>
      </c>
      <c r="M91" s="9">
        <f t="shared" si="26"/>
        <v>1</v>
      </c>
      <c r="N91" s="5">
        <f t="shared" si="21"/>
        <v>0</v>
      </c>
      <c r="O91" s="11">
        <f t="shared" si="27"/>
        <v>1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2.75">
      <c r="A92" s="14">
        <v>32835</v>
      </c>
      <c r="J92" s="9">
        <f t="shared" si="19"/>
        <v>0</v>
      </c>
      <c r="K92" s="9">
        <f t="shared" si="20"/>
        <v>0</v>
      </c>
      <c r="L92" s="9">
        <f t="shared" si="25"/>
        <v>1</v>
      </c>
      <c r="M92" s="9">
        <f t="shared" si="26"/>
        <v>1</v>
      </c>
      <c r="N92" s="5">
        <f t="shared" si="21"/>
        <v>0</v>
      </c>
      <c r="O92" s="11">
        <f t="shared" si="27"/>
        <v>1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2.75">
      <c r="A93" s="14">
        <v>32836</v>
      </c>
      <c r="J93" s="9">
        <f t="shared" si="19"/>
        <v>0</v>
      </c>
      <c r="K93" s="9">
        <f t="shared" si="20"/>
        <v>0</v>
      </c>
      <c r="L93" s="9">
        <f t="shared" si="25"/>
        <v>1</v>
      </c>
      <c r="M93" s="9">
        <f t="shared" si="26"/>
        <v>1</v>
      </c>
      <c r="N93" s="5">
        <f t="shared" si="21"/>
        <v>0</v>
      </c>
      <c r="O93" s="11">
        <f t="shared" si="27"/>
        <v>1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2.75">
      <c r="A94" s="14">
        <v>32837</v>
      </c>
      <c r="D94" s="9"/>
      <c r="E94" s="9"/>
      <c r="H94" s="9"/>
      <c r="I94" s="9"/>
      <c r="J94" s="9">
        <f t="shared" si="19"/>
        <v>0</v>
      </c>
      <c r="K94" s="9">
        <f t="shared" si="20"/>
        <v>0</v>
      </c>
      <c r="L94" s="9">
        <f t="shared" si="25"/>
        <v>1</v>
      </c>
      <c r="M94" s="9">
        <f t="shared" si="26"/>
        <v>1</v>
      </c>
      <c r="N94" s="5">
        <f t="shared" si="21"/>
        <v>0</v>
      </c>
      <c r="O94" s="11">
        <f t="shared" si="27"/>
        <v>1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2.75">
      <c r="A95" s="14">
        <v>32838</v>
      </c>
      <c r="J95" s="9">
        <f t="shared" si="19"/>
        <v>0</v>
      </c>
      <c r="K95" s="9">
        <f t="shared" si="20"/>
        <v>0</v>
      </c>
      <c r="L95" s="9">
        <f t="shared" si="25"/>
        <v>1</v>
      </c>
      <c r="M95" s="9">
        <f t="shared" si="26"/>
        <v>1</v>
      </c>
      <c r="N95" s="5">
        <f t="shared" si="21"/>
        <v>0</v>
      </c>
      <c r="O95" s="11">
        <f t="shared" si="27"/>
        <v>1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65</v>
      </c>
    </row>
    <row r="96" spans="1:18" ht="12.75">
      <c r="A96" s="14">
        <v>32839</v>
      </c>
      <c r="J96" s="9">
        <f t="shared" si="19"/>
        <v>0</v>
      </c>
      <c r="K96" s="9">
        <f t="shared" si="20"/>
        <v>0</v>
      </c>
      <c r="L96" s="9">
        <f t="shared" si="25"/>
        <v>1</v>
      </c>
      <c r="M96" s="9">
        <f t="shared" si="26"/>
        <v>1</v>
      </c>
      <c r="N96" s="5">
        <f t="shared" si="21"/>
        <v>0</v>
      </c>
      <c r="O96" s="11">
        <f t="shared" si="27"/>
        <v>1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2.75">
      <c r="A97" s="14">
        <v>32840</v>
      </c>
      <c r="J97" s="9">
        <f t="shared" si="19"/>
        <v>0</v>
      </c>
      <c r="K97" s="9">
        <f t="shared" si="20"/>
        <v>0</v>
      </c>
      <c r="L97" s="9">
        <f t="shared" si="25"/>
        <v>1</v>
      </c>
      <c r="M97" s="9">
        <f t="shared" si="26"/>
        <v>1</v>
      </c>
      <c r="N97" s="5">
        <f t="shared" si="21"/>
        <v>0</v>
      </c>
      <c r="O97" s="11">
        <f t="shared" si="27"/>
        <v>1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2.75">
      <c r="A98" s="14">
        <v>32841</v>
      </c>
      <c r="J98" s="9">
        <f t="shared" si="19"/>
        <v>0</v>
      </c>
      <c r="K98" s="9">
        <f t="shared" si="20"/>
        <v>0</v>
      </c>
      <c r="L98" s="9">
        <f t="shared" si="25"/>
        <v>1</v>
      </c>
      <c r="M98" s="9">
        <f t="shared" si="26"/>
        <v>1</v>
      </c>
      <c r="N98" s="5">
        <f t="shared" si="21"/>
        <v>0</v>
      </c>
      <c r="O98" s="11">
        <f t="shared" si="27"/>
        <v>1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14">
        <v>32842</v>
      </c>
      <c r="J99" s="9">
        <f t="shared" si="19"/>
        <v>0</v>
      </c>
      <c r="K99" s="9">
        <f t="shared" si="20"/>
        <v>0</v>
      </c>
      <c r="L99" s="9">
        <f t="shared" si="25"/>
        <v>1</v>
      </c>
      <c r="M99" s="9">
        <f t="shared" si="26"/>
        <v>1</v>
      </c>
      <c r="N99" s="5">
        <f t="shared" si="21"/>
        <v>0</v>
      </c>
      <c r="O99" s="11">
        <f t="shared" si="27"/>
        <v>1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14">
        <v>32843</v>
      </c>
      <c r="J100" s="9">
        <f t="shared" si="19"/>
        <v>0</v>
      </c>
      <c r="K100" s="9">
        <f t="shared" si="20"/>
        <v>0</v>
      </c>
      <c r="L100" s="9">
        <f t="shared" si="25"/>
        <v>1</v>
      </c>
      <c r="M100" s="9">
        <f t="shared" si="26"/>
        <v>1</v>
      </c>
      <c r="N100" s="5">
        <f t="shared" si="21"/>
        <v>0</v>
      </c>
      <c r="O100" s="11">
        <f t="shared" si="27"/>
        <v>1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2.75">
      <c r="A101" s="14">
        <v>32844</v>
      </c>
      <c r="C101" s="9"/>
      <c r="D101" s="9"/>
      <c r="E101" s="9"/>
      <c r="G101" s="9"/>
      <c r="H101" s="9"/>
      <c r="I101" s="9"/>
      <c r="J101" s="9">
        <f t="shared" si="19"/>
        <v>0</v>
      </c>
      <c r="K101" s="9">
        <f t="shared" si="20"/>
        <v>0</v>
      </c>
      <c r="L101" s="9">
        <f t="shared" si="25"/>
        <v>1</v>
      </c>
      <c r="M101" s="9">
        <f t="shared" si="26"/>
        <v>1</v>
      </c>
      <c r="N101" s="5">
        <f t="shared" si="21"/>
        <v>0</v>
      </c>
      <c r="O101" s="11">
        <f>O100+N101</f>
        <v>1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8" ref="B103:K103">SUM(B4:B101)</f>
        <v>1</v>
      </c>
      <c r="C103" s="9">
        <f t="shared" si="28"/>
        <v>0</v>
      </c>
      <c r="D103" s="9">
        <f t="shared" si="28"/>
        <v>1</v>
      </c>
      <c r="E103" s="9">
        <f t="shared" si="28"/>
        <v>1</v>
      </c>
      <c r="F103" s="9">
        <f t="shared" si="28"/>
        <v>1</v>
      </c>
      <c r="G103" s="9">
        <f t="shared" si="28"/>
        <v>0</v>
      </c>
      <c r="H103" s="9">
        <f t="shared" si="28"/>
        <v>2</v>
      </c>
      <c r="I103" s="9">
        <f t="shared" si="28"/>
        <v>0</v>
      </c>
      <c r="J103" s="9">
        <f t="shared" si="28"/>
        <v>1</v>
      </c>
      <c r="K103" s="9">
        <f t="shared" si="28"/>
        <v>1</v>
      </c>
      <c r="N103" s="5">
        <f>SUM(N4:N101)</f>
        <v>1</v>
      </c>
      <c r="Q103" s="11">
        <f>SUM(Q4:Q101)</f>
        <v>2</v>
      </c>
      <c r="R103" s="11">
        <f>SUM(R4:R101)</f>
        <v>4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S1">
      <selection activeCell="F99" sqref="F99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66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1996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57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49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4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0.9795918367346939</v>
      </c>
      <c r="AA4" s="5">
        <f aca="true" t="shared" si="6" ref="AA4:AA17">Z4*100/$Z$18</f>
        <v>4.081632653061225</v>
      </c>
      <c r="AB4" s="11">
        <f>SUM(Q4:Q10)+SUM(R4:R10)</f>
        <v>4</v>
      </c>
      <c r="AC4" s="11">
        <f>100*SUM(R4:R10)/AB4</f>
        <v>75</v>
      </c>
    </row>
    <row r="5" spans="1:29" ht="15">
      <c r="A5" s="14">
        <v>32748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53</v>
      </c>
      <c r="W5"/>
      <c r="X5"/>
      <c r="Y5" s="1" t="s">
        <v>39</v>
      </c>
      <c r="Z5" s="11">
        <f>SUM(N11:N17)</f>
        <v>0.4897959183673469</v>
      </c>
      <c r="AA5" s="5">
        <f t="shared" si="6"/>
        <v>2.0408163265306123</v>
      </c>
      <c r="AB5" s="11">
        <f>SUM(Q11:Q17)+SUM(R11:R17)</f>
        <v>1</v>
      </c>
      <c r="AC5" s="11">
        <f>100*SUM(R11:R17)/AB5</f>
        <v>100</v>
      </c>
    </row>
    <row r="6" spans="1:29" ht="15">
      <c r="A6" s="14">
        <v>32749</v>
      </c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4</v>
      </c>
      <c r="W6"/>
      <c r="X6" s="1" t="s">
        <v>41</v>
      </c>
      <c r="Z6" s="11">
        <f>SUM(N18:N24)</f>
        <v>0.9795918367346939</v>
      </c>
      <c r="AA6" s="5">
        <f t="shared" si="6"/>
        <v>4.081632653061225</v>
      </c>
      <c r="AB6" s="11">
        <f>SUM(Q18:Q24)+SUM(R18:R24)</f>
        <v>6</v>
      </c>
      <c r="AC6" s="11">
        <f>100*SUM(R18:R24)/AB6</f>
        <v>66.66666666666667</v>
      </c>
    </row>
    <row r="7" spans="1:29" ht="15">
      <c r="A7" s="14">
        <v>32750</v>
      </c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>
        <f t="shared" si="2"/>
        <v>0</v>
      </c>
      <c r="O7" s="11">
        <f t="shared" si="8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92.98245614035088</v>
      </c>
      <c r="W7"/>
      <c r="Y7" s="1" t="s">
        <v>43</v>
      </c>
      <c r="Z7" s="11">
        <f>SUM(N25:N31)</f>
        <v>1.9591836734693877</v>
      </c>
      <c r="AA7" s="5">
        <f t="shared" si="6"/>
        <v>8.16326530612245</v>
      </c>
      <c r="AB7" s="11">
        <f>SUM(Q25:Q31)+SUM(R25:R31)</f>
        <v>4</v>
      </c>
      <c r="AC7" s="11">
        <f>100*SUM(R25:R31)/AB7</f>
        <v>100</v>
      </c>
    </row>
    <row r="8" spans="1:29" ht="15">
      <c r="A8" s="14">
        <v>32751</v>
      </c>
      <c r="E8" s="1">
        <v>1</v>
      </c>
      <c r="J8" s="9">
        <f t="shared" si="0"/>
        <v>1</v>
      </c>
      <c r="K8" s="9">
        <f t="shared" si="1"/>
        <v>0</v>
      </c>
      <c r="L8" s="9">
        <f t="shared" si="7"/>
        <v>1</v>
      </c>
      <c r="M8" s="9">
        <f t="shared" si="7"/>
        <v>0</v>
      </c>
      <c r="N8" s="5">
        <f t="shared" si="2"/>
        <v>0.4897959183673469</v>
      </c>
      <c r="O8" s="11">
        <f t="shared" si="8"/>
        <v>0.4897959183673469</v>
      </c>
      <c r="P8" s="5">
        <f t="shared" si="3"/>
        <v>2.040816326530612</v>
      </c>
      <c r="Q8" s="9">
        <f t="shared" si="4"/>
        <v>0</v>
      </c>
      <c r="R8" s="9">
        <f t="shared" si="5"/>
        <v>1</v>
      </c>
      <c r="W8"/>
      <c r="X8" s="1" t="s">
        <v>44</v>
      </c>
      <c r="Z8" s="11">
        <f>SUM(N32:N38)</f>
        <v>0.9795918367346939</v>
      </c>
      <c r="AA8" s="5">
        <f t="shared" si="6"/>
        <v>4.081632653061225</v>
      </c>
      <c r="AB8" s="11">
        <f>SUM(Q32:Q38)+SUM(R32:R38)</f>
        <v>2</v>
      </c>
      <c r="AC8" s="11">
        <f>100*SUM(R32:R38)/AB8</f>
        <v>100</v>
      </c>
    </row>
    <row r="9" spans="1:29" ht="15">
      <c r="A9" s="14">
        <v>32752</v>
      </c>
      <c r="J9" s="9">
        <f t="shared" si="0"/>
        <v>0</v>
      </c>
      <c r="K9" s="9">
        <f t="shared" si="1"/>
        <v>0</v>
      </c>
      <c r="L9" s="9">
        <f t="shared" si="7"/>
        <v>1</v>
      </c>
      <c r="M9" s="9">
        <f t="shared" si="7"/>
        <v>0</v>
      </c>
      <c r="N9" s="5">
        <f t="shared" si="2"/>
        <v>0</v>
      </c>
      <c r="O9" s="11">
        <f t="shared" si="8"/>
        <v>0.4897959183673469</v>
      </c>
      <c r="P9" s="5">
        <f t="shared" si="3"/>
        <v>2.040816326530612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0</v>
      </c>
      <c r="AA9" s="5">
        <f t="shared" si="6"/>
        <v>0</v>
      </c>
      <c r="AB9" s="11">
        <f>SUM(Q39:Q45)+SUM(R39:R45)</f>
        <v>0</v>
      </c>
      <c r="AC9" s="11" t="e">
        <f>100*SUM(R39:R45)/AB9</f>
        <v>#DIV/0!</v>
      </c>
    </row>
    <row r="10" spans="1:29" ht="15">
      <c r="A10" s="14">
        <v>32753</v>
      </c>
      <c r="B10" s="9"/>
      <c r="C10" s="9"/>
      <c r="D10" s="9"/>
      <c r="E10" s="9">
        <v>1</v>
      </c>
      <c r="F10" s="9"/>
      <c r="G10" s="9">
        <v>1</v>
      </c>
      <c r="H10" s="9">
        <v>1</v>
      </c>
      <c r="I10" s="9"/>
      <c r="J10" s="9">
        <f t="shared" si="0"/>
        <v>1</v>
      </c>
      <c r="K10" s="9">
        <f t="shared" si="1"/>
        <v>0</v>
      </c>
      <c r="L10" s="9">
        <f t="shared" si="7"/>
        <v>2</v>
      </c>
      <c r="M10" s="9">
        <f t="shared" si="7"/>
        <v>0</v>
      </c>
      <c r="N10" s="5">
        <f t="shared" si="2"/>
        <v>0.4897959183673469</v>
      </c>
      <c r="O10" s="11">
        <f t="shared" si="8"/>
        <v>0.9795918367346939</v>
      </c>
      <c r="P10" s="5">
        <f t="shared" si="3"/>
        <v>4.081632653061224</v>
      </c>
      <c r="Q10" s="9">
        <f t="shared" si="4"/>
        <v>1</v>
      </c>
      <c r="R10" s="9">
        <f t="shared" si="5"/>
        <v>2</v>
      </c>
      <c r="U10" s="8" t="s">
        <v>4</v>
      </c>
      <c r="V10" s="5">
        <f>100*(+E103/(E103+D103))</f>
        <v>32</v>
      </c>
      <c r="W10"/>
      <c r="X10" s="8" t="s">
        <v>47</v>
      </c>
      <c r="Z10" s="11">
        <f>SUM(N46:N52)</f>
        <v>5.877551020408163</v>
      </c>
      <c r="AA10" s="5">
        <f t="shared" si="6"/>
        <v>24.489795918367346</v>
      </c>
      <c r="AB10" s="11">
        <f>SUM(Q46:Q52)+SUM(R46:R52)</f>
        <v>12</v>
      </c>
      <c r="AC10" s="11">
        <f>100*SUM(R46:R52)/AB10</f>
        <v>100</v>
      </c>
    </row>
    <row r="11" spans="1:29" ht="15">
      <c r="A11" s="14">
        <v>32754</v>
      </c>
      <c r="J11" s="9">
        <f t="shared" si="0"/>
        <v>0</v>
      </c>
      <c r="K11" s="9">
        <f t="shared" si="1"/>
        <v>0</v>
      </c>
      <c r="L11" s="9">
        <f t="shared" si="7"/>
        <v>2</v>
      </c>
      <c r="M11" s="9">
        <f t="shared" si="7"/>
        <v>0</v>
      </c>
      <c r="N11" s="5">
        <f t="shared" si="2"/>
        <v>0</v>
      </c>
      <c r="O11" s="11">
        <f t="shared" si="8"/>
        <v>0.9795918367346939</v>
      </c>
      <c r="P11" s="5">
        <f t="shared" si="3"/>
        <v>4.081632653061224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14.285714285714285</v>
      </c>
      <c r="W11"/>
      <c r="Y11" s="8" t="s">
        <v>49</v>
      </c>
      <c r="Z11" s="11">
        <f>SUM(N53:N59)</f>
        <v>1.9591836734693877</v>
      </c>
      <c r="AA11" s="5">
        <f t="shared" si="6"/>
        <v>8.16326530612245</v>
      </c>
      <c r="AB11" s="11">
        <f>SUM(Q53:Q59)+SUM(R53:R59)</f>
        <v>4</v>
      </c>
      <c r="AC11" s="11">
        <f>100*SUM(R53:R59)/AB11</f>
        <v>100</v>
      </c>
    </row>
    <row r="12" spans="1:29" ht="15">
      <c r="A12" s="14">
        <v>32755</v>
      </c>
      <c r="J12" s="9">
        <f t="shared" si="0"/>
        <v>0</v>
      </c>
      <c r="K12" s="9">
        <f t="shared" si="1"/>
        <v>0</v>
      </c>
      <c r="L12" s="9">
        <f t="shared" si="7"/>
        <v>2</v>
      </c>
      <c r="M12" s="9">
        <f t="shared" si="7"/>
        <v>0</v>
      </c>
      <c r="N12" s="5">
        <f t="shared" si="2"/>
        <v>0</v>
      </c>
      <c r="O12" s="11">
        <f t="shared" si="8"/>
        <v>0.9795918367346939</v>
      </c>
      <c r="P12" s="5">
        <f t="shared" si="3"/>
        <v>4.081632653061224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22.641509433962266</v>
      </c>
      <c r="W12"/>
      <c r="X12" s="8" t="s">
        <v>51</v>
      </c>
      <c r="Z12" s="11">
        <f>SUM(N60:N66)</f>
        <v>5.877551020408163</v>
      </c>
      <c r="AA12" s="5">
        <f t="shared" si="6"/>
        <v>24.489795918367346</v>
      </c>
      <c r="AB12" s="11">
        <f>SUM(Q60:Q66)+SUM(R60:R66)</f>
        <v>14</v>
      </c>
      <c r="AC12" s="11">
        <f>100*SUM(R60:R66)/AB12</f>
        <v>92.85714285714286</v>
      </c>
    </row>
    <row r="13" spans="1:29" ht="15">
      <c r="A13" s="14">
        <v>32756</v>
      </c>
      <c r="J13" s="9">
        <f t="shared" si="0"/>
        <v>0</v>
      </c>
      <c r="K13" s="9">
        <f t="shared" si="1"/>
        <v>0</v>
      </c>
      <c r="L13" s="9">
        <f t="shared" si="7"/>
        <v>2</v>
      </c>
      <c r="M13" s="9">
        <f t="shared" si="7"/>
        <v>0</v>
      </c>
      <c r="N13" s="5">
        <f t="shared" si="2"/>
        <v>0</v>
      </c>
      <c r="O13" s="11">
        <f t="shared" si="8"/>
        <v>0.9795918367346939</v>
      </c>
      <c r="P13" s="5">
        <f t="shared" si="3"/>
        <v>4.081632653061224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3.9183673469387754</v>
      </c>
      <c r="AA13" s="5">
        <f t="shared" si="6"/>
        <v>16.3265306122449</v>
      </c>
      <c r="AB13" s="11">
        <f>SUM(Q67:Q73)+SUM(R67:R73)</f>
        <v>8</v>
      </c>
      <c r="AC13" s="11">
        <f>100*SUM(R67:R73)/AB13</f>
        <v>100</v>
      </c>
    </row>
    <row r="14" spans="1:29" ht="15">
      <c r="A14" s="14">
        <v>32757</v>
      </c>
      <c r="B14" s="9"/>
      <c r="C14" s="9"/>
      <c r="D14" s="9"/>
      <c r="E14" s="9"/>
      <c r="F14" s="9"/>
      <c r="G14" s="9"/>
      <c r="H14" s="9"/>
      <c r="I14" s="9"/>
      <c r="J14" s="9">
        <f t="shared" si="0"/>
        <v>0</v>
      </c>
      <c r="K14" s="9">
        <f t="shared" si="1"/>
        <v>0</v>
      </c>
      <c r="L14" s="9">
        <f t="shared" si="7"/>
        <v>2</v>
      </c>
      <c r="M14" s="9">
        <f t="shared" si="7"/>
        <v>0</v>
      </c>
      <c r="N14" s="5">
        <f t="shared" si="2"/>
        <v>0</v>
      </c>
      <c r="O14" s="11">
        <f t="shared" si="8"/>
        <v>0.9795918367346939</v>
      </c>
      <c r="P14" s="5">
        <f t="shared" si="3"/>
        <v>4.081632653061224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0.9795918367346939</v>
      </c>
      <c r="AA14" s="5">
        <f t="shared" si="6"/>
        <v>4.081632653061225</v>
      </c>
      <c r="AB14" s="11">
        <f>SUM(Q74:Q80)+SUM(R74:R80)</f>
        <v>2</v>
      </c>
      <c r="AC14" s="11">
        <f>100*SUM(R74:R80)/AB14</f>
        <v>100</v>
      </c>
    </row>
    <row r="15" spans="1:29" ht="15">
      <c r="A15" s="14">
        <v>32758</v>
      </c>
      <c r="D15" s="9"/>
      <c r="E15" s="9"/>
      <c r="H15" s="9"/>
      <c r="I15" s="9"/>
      <c r="J15" s="9">
        <f t="shared" si="0"/>
        <v>0</v>
      </c>
      <c r="K15" s="9">
        <f t="shared" si="1"/>
        <v>0</v>
      </c>
      <c r="L15" s="9">
        <f t="shared" si="7"/>
        <v>2</v>
      </c>
      <c r="M15" s="9">
        <f t="shared" si="7"/>
        <v>0</v>
      </c>
      <c r="N15" s="5">
        <f t="shared" si="2"/>
        <v>0</v>
      </c>
      <c r="O15" s="11">
        <f t="shared" si="8"/>
        <v>0.9795918367346939</v>
      </c>
      <c r="P15" s="5">
        <f t="shared" si="3"/>
        <v>4.081632653061224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0</v>
      </c>
      <c r="AA15" s="5">
        <f t="shared" si="6"/>
        <v>0</v>
      </c>
      <c r="AB15" s="11">
        <f>SUM(Q81:Q87)+SUM(R81:R87)</f>
        <v>0</v>
      </c>
      <c r="AC15" s="11" t="e">
        <f>100*SUM(R81:R87)/AB15</f>
        <v>#DIV/0!</v>
      </c>
    </row>
    <row r="16" spans="1:29" ht="12.75">
      <c r="A16" s="14">
        <v>32759</v>
      </c>
      <c r="J16" s="9">
        <f t="shared" si="0"/>
        <v>0</v>
      </c>
      <c r="K16" s="9">
        <f t="shared" si="1"/>
        <v>0</v>
      </c>
      <c r="L16" s="9">
        <f t="shared" si="7"/>
        <v>2</v>
      </c>
      <c r="M16" s="9">
        <f t="shared" si="7"/>
        <v>0</v>
      </c>
      <c r="N16" s="5">
        <f t="shared" si="2"/>
        <v>0</v>
      </c>
      <c r="O16" s="11">
        <f t="shared" si="8"/>
        <v>0.9795918367346939</v>
      </c>
      <c r="P16" s="5">
        <f t="shared" si="3"/>
        <v>4.081632653061224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 t="e">
        <f>100*SUM(R88:R94)/AB16</f>
        <v>#DIV/0!</v>
      </c>
    </row>
    <row r="17" spans="1:29" ht="15">
      <c r="A17" s="14">
        <v>32760</v>
      </c>
      <c r="B17" s="9"/>
      <c r="D17" s="9"/>
      <c r="E17" s="9"/>
      <c r="F17" s="9"/>
      <c r="H17" s="9">
        <v>1</v>
      </c>
      <c r="I17" s="9"/>
      <c r="J17" s="9">
        <f t="shared" si="0"/>
        <v>0</v>
      </c>
      <c r="K17" s="9">
        <f t="shared" si="1"/>
        <v>1</v>
      </c>
      <c r="L17" s="9">
        <f t="shared" si="7"/>
        <v>2</v>
      </c>
      <c r="M17" s="9">
        <f t="shared" si="7"/>
        <v>1</v>
      </c>
      <c r="N17" s="5">
        <f t="shared" si="2"/>
        <v>0.4897959183673469</v>
      </c>
      <c r="O17" s="11">
        <f t="shared" si="8"/>
        <v>1.4693877551020407</v>
      </c>
      <c r="P17" s="5">
        <f t="shared" si="3"/>
        <v>6.1224489795918355</v>
      </c>
      <c r="Q17" s="9">
        <f t="shared" si="4"/>
        <v>0</v>
      </c>
      <c r="R17" s="9">
        <f t="shared" si="5"/>
        <v>1</v>
      </c>
      <c r="T17" s="8"/>
      <c r="X17"/>
      <c r="Y17" s="8" t="s">
        <v>56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 t="e">
        <f>100*SUM(R95:R101)/AB17</f>
        <v>#DIV/0!</v>
      </c>
    </row>
    <row r="18" spans="1:27" ht="12.75">
      <c r="A18" s="14">
        <v>32761</v>
      </c>
      <c r="J18" s="9">
        <f t="shared" si="0"/>
        <v>0</v>
      </c>
      <c r="K18" s="9">
        <f t="shared" si="1"/>
        <v>0</v>
      </c>
      <c r="L18" s="9">
        <f t="shared" si="7"/>
        <v>2</v>
      </c>
      <c r="M18" s="9">
        <f t="shared" si="7"/>
        <v>1</v>
      </c>
      <c r="N18" s="5">
        <f t="shared" si="2"/>
        <v>0</v>
      </c>
      <c r="O18" s="11">
        <f t="shared" si="8"/>
        <v>1.4693877551020407</v>
      </c>
      <c r="P18" s="5">
        <f t="shared" si="3"/>
        <v>6.1224489795918355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24</v>
      </c>
      <c r="AA18" s="9">
        <f>SUM(AA4:AA17)</f>
        <v>99.99999999999999</v>
      </c>
    </row>
    <row r="19" spans="1:29" ht="15">
      <c r="A19" s="14">
        <v>32762</v>
      </c>
      <c r="J19" s="9">
        <f t="shared" si="0"/>
        <v>0</v>
      </c>
      <c r="K19" s="9">
        <f t="shared" si="1"/>
        <v>0</v>
      </c>
      <c r="L19" s="9">
        <f t="shared" si="7"/>
        <v>2</v>
      </c>
      <c r="M19" s="9">
        <f t="shared" si="7"/>
        <v>1</v>
      </c>
      <c r="N19" s="5">
        <f t="shared" si="2"/>
        <v>0</v>
      </c>
      <c r="O19" s="11">
        <f t="shared" si="8"/>
        <v>1.4693877551020407</v>
      </c>
      <c r="P19" s="5">
        <f t="shared" si="3"/>
        <v>6.1224489795918355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2.75">
      <c r="A20" s="14">
        <v>32763</v>
      </c>
      <c r="B20" s="9"/>
      <c r="C20" s="9"/>
      <c r="D20" s="9"/>
      <c r="E20" s="9">
        <v>1</v>
      </c>
      <c r="F20" s="9">
        <v>1</v>
      </c>
      <c r="G20" s="9"/>
      <c r="H20" s="9">
        <v>1</v>
      </c>
      <c r="I20" s="9"/>
      <c r="J20" s="9">
        <f t="shared" si="0"/>
        <v>1</v>
      </c>
      <c r="K20" s="9">
        <f t="shared" si="1"/>
        <v>0</v>
      </c>
      <c r="L20" s="9">
        <f t="shared" si="7"/>
        <v>3</v>
      </c>
      <c r="M20" s="9">
        <f t="shared" si="7"/>
        <v>1</v>
      </c>
      <c r="N20" s="5">
        <f t="shared" si="2"/>
        <v>0.4897959183673469</v>
      </c>
      <c r="O20" s="11">
        <f t="shared" si="8"/>
        <v>1.9591836734693877</v>
      </c>
      <c r="P20" s="5">
        <f t="shared" si="3"/>
        <v>8.163265306122447</v>
      </c>
      <c r="Q20" s="9">
        <f t="shared" si="4"/>
        <v>1</v>
      </c>
      <c r="R20" s="9">
        <f t="shared" si="5"/>
        <v>2</v>
      </c>
      <c r="T20" s="8"/>
    </row>
    <row r="21" spans="1:25" ht="15">
      <c r="A21" s="14">
        <v>32764</v>
      </c>
      <c r="J21" s="9">
        <f t="shared" si="0"/>
        <v>0</v>
      </c>
      <c r="K21" s="9">
        <f t="shared" si="1"/>
        <v>0</v>
      </c>
      <c r="L21" s="9">
        <f t="shared" si="7"/>
        <v>3</v>
      </c>
      <c r="M21" s="9">
        <f t="shared" si="7"/>
        <v>1</v>
      </c>
      <c r="N21" s="5">
        <f t="shared" si="2"/>
        <v>0</v>
      </c>
      <c r="O21" s="11">
        <f t="shared" si="8"/>
        <v>1.9591836734693877</v>
      </c>
      <c r="P21" s="5">
        <f t="shared" si="3"/>
        <v>8.163265306122447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4">
        <v>32765</v>
      </c>
      <c r="F22" s="1">
        <v>1</v>
      </c>
      <c r="H22" s="1">
        <v>1</v>
      </c>
      <c r="J22" s="9">
        <f t="shared" si="0"/>
        <v>0</v>
      </c>
      <c r="K22" s="9">
        <f t="shared" si="1"/>
        <v>0</v>
      </c>
      <c r="L22" s="9">
        <f t="shared" si="7"/>
        <v>3</v>
      </c>
      <c r="M22" s="9">
        <f t="shared" si="7"/>
        <v>1</v>
      </c>
      <c r="N22" s="5">
        <f t="shared" si="2"/>
        <v>0</v>
      </c>
      <c r="O22" s="11">
        <f t="shared" si="8"/>
        <v>1.9591836734693877</v>
      </c>
      <c r="P22" s="5">
        <f t="shared" si="3"/>
        <v>8.163265306122447</v>
      </c>
      <c r="Q22" s="9">
        <f t="shared" si="4"/>
        <v>1</v>
      </c>
      <c r="R22" s="9">
        <f t="shared" si="5"/>
        <v>1</v>
      </c>
      <c r="X22"/>
      <c r="Y22"/>
    </row>
    <row r="23" spans="1:25" ht="15">
      <c r="A23" s="14">
        <v>32766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3</v>
      </c>
      <c r="M23" s="9">
        <f t="shared" si="7"/>
        <v>1</v>
      </c>
      <c r="N23" s="5">
        <f t="shared" si="2"/>
        <v>0</v>
      </c>
      <c r="O23" s="11">
        <f t="shared" si="8"/>
        <v>1.9591836734693877</v>
      </c>
      <c r="P23" s="5">
        <f t="shared" si="3"/>
        <v>8.163265306122447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4">
        <v>32767</v>
      </c>
      <c r="B24" s="9"/>
      <c r="D24" s="9"/>
      <c r="E24" s="9"/>
      <c r="F24" s="9"/>
      <c r="H24" s="9">
        <v>1</v>
      </c>
      <c r="I24" s="9"/>
      <c r="J24" s="9">
        <f t="shared" si="0"/>
        <v>0</v>
      </c>
      <c r="K24" s="9">
        <f t="shared" si="1"/>
        <v>1</v>
      </c>
      <c r="L24" s="9">
        <f t="shared" si="7"/>
        <v>3</v>
      </c>
      <c r="M24" s="9">
        <f t="shared" si="7"/>
        <v>2</v>
      </c>
      <c r="N24" s="5">
        <f t="shared" si="2"/>
        <v>0.4897959183673469</v>
      </c>
      <c r="O24" s="11">
        <f t="shared" si="8"/>
        <v>2.4489795918367347</v>
      </c>
      <c r="P24" s="5">
        <f t="shared" si="3"/>
        <v>10.20408163265306</v>
      </c>
      <c r="Q24" s="9">
        <f t="shared" si="4"/>
        <v>0</v>
      </c>
      <c r="R24" s="9">
        <f t="shared" si="5"/>
        <v>1</v>
      </c>
      <c r="T24" s="8"/>
      <c r="X24"/>
      <c r="Y24"/>
    </row>
    <row r="25" spans="1:25" ht="15">
      <c r="A25" s="14">
        <v>32768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3</v>
      </c>
      <c r="M25" s="9">
        <f t="shared" si="9"/>
        <v>2</v>
      </c>
      <c r="N25" s="5">
        <f t="shared" si="2"/>
        <v>0</v>
      </c>
      <c r="O25" s="11">
        <f t="shared" si="8"/>
        <v>2.4489795918367347</v>
      </c>
      <c r="P25" s="5">
        <f t="shared" si="3"/>
        <v>10.20408163265306</v>
      </c>
      <c r="Q25" s="9">
        <f t="shared" si="4"/>
        <v>0</v>
      </c>
      <c r="R25" s="9">
        <f t="shared" si="5"/>
        <v>0</v>
      </c>
      <c r="S25" s="8" t="s">
        <v>60</v>
      </c>
      <c r="X25"/>
      <c r="Y25"/>
    </row>
    <row r="26" spans="1:25" ht="15">
      <c r="A26" s="14">
        <v>32769</v>
      </c>
      <c r="C26" s="9"/>
      <c r="D26" s="9"/>
      <c r="E26" s="9"/>
      <c r="G26" s="9"/>
      <c r="H26" s="9"/>
      <c r="I26" s="9"/>
      <c r="J26" s="9">
        <f t="shared" si="0"/>
        <v>0</v>
      </c>
      <c r="K26" s="9">
        <f t="shared" si="1"/>
        <v>0</v>
      </c>
      <c r="L26" s="9">
        <f t="shared" si="9"/>
        <v>3</v>
      </c>
      <c r="M26" s="9">
        <f t="shared" si="9"/>
        <v>2</v>
      </c>
      <c r="N26" s="5">
        <f t="shared" si="2"/>
        <v>0</v>
      </c>
      <c r="O26" s="11">
        <f t="shared" si="8"/>
        <v>2.4489795918367347</v>
      </c>
      <c r="P26" s="5">
        <f t="shared" si="3"/>
        <v>10.20408163265306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4">
        <v>32770</v>
      </c>
      <c r="H27" s="1">
        <v>1</v>
      </c>
      <c r="J27" s="9">
        <f t="shared" si="0"/>
        <v>0</v>
      </c>
      <c r="K27" s="9">
        <f t="shared" si="1"/>
        <v>1</v>
      </c>
      <c r="L27" s="9">
        <f t="shared" si="9"/>
        <v>3</v>
      </c>
      <c r="M27" s="9">
        <f t="shared" si="9"/>
        <v>3</v>
      </c>
      <c r="N27" s="5">
        <f t="shared" si="2"/>
        <v>0.4897959183673469</v>
      </c>
      <c r="O27" s="11">
        <f t="shared" si="8"/>
        <v>2.938775510204082</v>
      </c>
      <c r="P27" s="5">
        <f t="shared" si="3"/>
        <v>12.244897959183673</v>
      </c>
      <c r="Q27" s="9">
        <f t="shared" si="4"/>
        <v>0</v>
      </c>
      <c r="R27" s="9">
        <f t="shared" si="5"/>
        <v>1</v>
      </c>
      <c r="T27" s="8"/>
      <c r="X27"/>
      <c r="Y27"/>
    </row>
    <row r="28" spans="1:20" ht="12.75">
      <c r="A28" s="14">
        <v>32771</v>
      </c>
      <c r="J28" s="9">
        <f t="shared" si="0"/>
        <v>0</v>
      </c>
      <c r="K28" s="9">
        <f t="shared" si="1"/>
        <v>0</v>
      </c>
      <c r="L28" s="9">
        <f t="shared" si="9"/>
        <v>3</v>
      </c>
      <c r="M28" s="9">
        <f t="shared" si="9"/>
        <v>3</v>
      </c>
      <c r="N28" s="5">
        <f t="shared" si="2"/>
        <v>0</v>
      </c>
      <c r="O28" s="11">
        <f t="shared" si="8"/>
        <v>2.938775510204082</v>
      </c>
      <c r="P28" s="5">
        <f t="shared" si="3"/>
        <v>12.244897959183673</v>
      </c>
      <c r="Q28" s="9">
        <f t="shared" si="4"/>
        <v>0</v>
      </c>
      <c r="R28" s="9">
        <f t="shared" si="5"/>
        <v>0</v>
      </c>
      <c r="T28" s="8"/>
    </row>
    <row r="29" spans="1:18" ht="12.75">
      <c r="A29" s="14">
        <v>32772</v>
      </c>
      <c r="H29" s="1">
        <v>1</v>
      </c>
      <c r="J29" s="9">
        <f t="shared" si="0"/>
        <v>0</v>
      </c>
      <c r="K29" s="9">
        <f t="shared" si="1"/>
        <v>1</v>
      </c>
      <c r="L29" s="9">
        <f t="shared" si="9"/>
        <v>3</v>
      </c>
      <c r="M29" s="9">
        <f t="shared" si="9"/>
        <v>4</v>
      </c>
      <c r="N29" s="5">
        <f t="shared" si="2"/>
        <v>0.4897959183673469</v>
      </c>
      <c r="O29" s="11">
        <f t="shared" si="8"/>
        <v>3.428571428571429</v>
      </c>
      <c r="P29" s="5">
        <f t="shared" si="3"/>
        <v>14.285714285714285</v>
      </c>
      <c r="Q29" s="9">
        <f t="shared" si="4"/>
        <v>0</v>
      </c>
      <c r="R29" s="9">
        <f t="shared" si="5"/>
        <v>1</v>
      </c>
    </row>
    <row r="30" spans="1:20" ht="12.75">
      <c r="A30" s="14">
        <v>32773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9"/>
        <v>3</v>
      </c>
      <c r="M30" s="9">
        <f t="shared" si="9"/>
        <v>4</v>
      </c>
      <c r="N30" s="5">
        <f t="shared" si="2"/>
        <v>0</v>
      </c>
      <c r="O30" s="11">
        <f t="shared" si="8"/>
        <v>3.428571428571429</v>
      </c>
      <c r="P30" s="5">
        <f t="shared" si="3"/>
        <v>14.285714285714285</v>
      </c>
      <c r="Q30" s="9">
        <f t="shared" si="4"/>
        <v>0</v>
      </c>
      <c r="R30" s="9">
        <f t="shared" si="5"/>
        <v>0</v>
      </c>
      <c r="T30" s="8"/>
    </row>
    <row r="31" spans="1:20" ht="12.75">
      <c r="A31" s="14">
        <v>32774</v>
      </c>
      <c r="C31" s="9"/>
      <c r="D31" s="9">
        <v>2</v>
      </c>
      <c r="E31" s="9"/>
      <c r="G31" s="9"/>
      <c r="H31" s="9"/>
      <c r="I31" s="9"/>
      <c r="J31" s="9">
        <f t="shared" si="0"/>
        <v>2</v>
      </c>
      <c r="K31" s="9">
        <f t="shared" si="1"/>
        <v>0</v>
      </c>
      <c r="L31" s="9">
        <f t="shared" si="9"/>
        <v>5</v>
      </c>
      <c r="M31" s="9">
        <f t="shared" si="9"/>
        <v>4</v>
      </c>
      <c r="N31" s="5">
        <f t="shared" si="2"/>
        <v>0.9795918367346939</v>
      </c>
      <c r="O31" s="11">
        <f t="shared" si="8"/>
        <v>4.408163265306123</v>
      </c>
      <c r="P31" s="5">
        <f t="shared" si="3"/>
        <v>18.36734693877551</v>
      </c>
      <c r="Q31" s="9">
        <f t="shared" si="4"/>
        <v>0</v>
      </c>
      <c r="R31" s="9">
        <f t="shared" si="5"/>
        <v>2</v>
      </c>
      <c r="T31" s="8"/>
    </row>
    <row r="32" spans="1:18" ht="12.75">
      <c r="A32" s="14">
        <v>32775</v>
      </c>
      <c r="J32" s="9">
        <f t="shared" si="0"/>
        <v>0</v>
      </c>
      <c r="K32" s="9">
        <f t="shared" si="1"/>
        <v>0</v>
      </c>
      <c r="L32" s="9">
        <f t="shared" si="9"/>
        <v>5</v>
      </c>
      <c r="M32" s="9">
        <f t="shared" si="9"/>
        <v>4</v>
      </c>
      <c r="N32" s="5">
        <f t="shared" si="2"/>
        <v>0</v>
      </c>
      <c r="O32" s="11">
        <f t="shared" si="8"/>
        <v>4.408163265306123</v>
      </c>
      <c r="P32" s="5">
        <f t="shared" si="3"/>
        <v>18.36734693877551</v>
      </c>
      <c r="Q32" s="9">
        <f t="shared" si="4"/>
        <v>0</v>
      </c>
      <c r="R32" s="9">
        <f t="shared" si="5"/>
        <v>0</v>
      </c>
    </row>
    <row r="33" spans="1:18" ht="12.75">
      <c r="A33" s="14">
        <v>32776</v>
      </c>
      <c r="J33" s="9">
        <f t="shared" si="0"/>
        <v>0</v>
      </c>
      <c r="K33" s="9">
        <f t="shared" si="1"/>
        <v>0</v>
      </c>
      <c r="L33" s="9">
        <f t="shared" si="9"/>
        <v>5</v>
      </c>
      <c r="M33" s="9">
        <f t="shared" si="9"/>
        <v>4</v>
      </c>
      <c r="N33" s="5">
        <f t="shared" si="2"/>
        <v>0</v>
      </c>
      <c r="O33" s="11">
        <f t="shared" si="8"/>
        <v>4.408163265306123</v>
      </c>
      <c r="P33" s="5">
        <f t="shared" si="3"/>
        <v>18.36734693877551</v>
      </c>
      <c r="Q33" s="9">
        <f t="shared" si="4"/>
        <v>0</v>
      </c>
      <c r="R33" s="9">
        <f t="shared" si="5"/>
        <v>0</v>
      </c>
    </row>
    <row r="34" spans="1:18" ht="12.75">
      <c r="A34" s="14">
        <v>32777</v>
      </c>
      <c r="D34" s="9"/>
      <c r="E34" s="9"/>
      <c r="H34" s="9"/>
      <c r="I34" s="9"/>
      <c r="J34" s="9">
        <f t="shared" si="0"/>
        <v>0</v>
      </c>
      <c r="K34" s="9">
        <f t="shared" si="1"/>
        <v>0</v>
      </c>
      <c r="L34" s="9">
        <f t="shared" si="9"/>
        <v>5</v>
      </c>
      <c r="M34" s="9">
        <f t="shared" si="9"/>
        <v>4</v>
      </c>
      <c r="N34" s="5">
        <f t="shared" si="2"/>
        <v>0</v>
      </c>
      <c r="O34" s="11">
        <f t="shared" si="8"/>
        <v>4.408163265306123</v>
      </c>
      <c r="P34" s="5">
        <f t="shared" si="3"/>
        <v>18.36734693877551</v>
      </c>
      <c r="Q34" s="9">
        <f t="shared" si="4"/>
        <v>0</v>
      </c>
      <c r="R34" s="9">
        <f t="shared" si="5"/>
        <v>0</v>
      </c>
    </row>
    <row r="35" spans="1:18" ht="12.75">
      <c r="A35" s="14">
        <v>32778</v>
      </c>
      <c r="J35" s="9">
        <f t="shared" si="0"/>
        <v>0</v>
      </c>
      <c r="K35" s="9">
        <f t="shared" si="1"/>
        <v>0</v>
      </c>
      <c r="L35" s="9">
        <f t="shared" si="9"/>
        <v>5</v>
      </c>
      <c r="M35" s="9">
        <f t="shared" si="9"/>
        <v>4</v>
      </c>
      <c r="N35" s="5">
        <f t="shared" si="2"/>
        <v>0</v>
      </c>
      <c r="O35" s="11">
        <f t="shared" si="8"/>
        <v>4.408163265306123</v>
      </c>
      <c r="P35" s="5">
        <f t="shared" si="3"/>
        <v>18.36734693877551</v>
      </c>
      <c r="Q35" s="9">
        <f t="shared" si="4"/>
        <v>0</v>
      </c>
      <c r="R35" s="9">
        <f t="shared" si="5"/>
        <v>0</v>
      </c>
    </row>
    <row r="36" spans="1:18" ht="12.75">
      <c r="A36" s="14">
        <v>32779</v>
      </c>
      <c r="D36" s="1">
        <v>2</v>
      </c>
      <c r="J36" s="9">
        <f aca="true" t="shared" si="10" ref="J36:J67">-B36-C36+D36+E36</f>
        <v>2</v>
      </c>
      <c r="K36" s="9">
        <f aca="true" t="shared" si="11" ref="K36:K67">-F36-G36+H36+I36</f>
        <v>0</v>
      </c>
      <c r="L36" s="9">
        <f t="shared" si="9"/>
        <v>7</v>
      </c>
      <c r="M36" s="9">
        <f t="shared" si="9"/>
        <v>4</v>
      </c>
      <c r="N36" s="5">
        <f aca="true" t="shared" si="12" ref="N36:N67">(+J36+K36)*($J$103/($J$103+$K$103))</f>
        <v>0.9795918367346939</v>
      </c>
      <c r="O36" s="11">
        <f t="shared" si="8"/>
        <v>5.387755102040817</v>
      </c>
      <c r="P36" s="5">
        <f aca="true" t="shared" si="13" ref="P36:P67">O36*100/$N$103</f>
        <v>22.448979591836732</v>
      </c>
      <c r="Q36" s="9">
        <f aca="true" t="shared" si="14" ref="Q36:Q67">+B36+C36+F36+G36</f>
        <v>0</v>
      </c>
      <c r="R36" s="9">
        <f aca="true" t="shared" si="15" ref="R36:R67">D36+E36+H36+I36</f>
        <v>2</v>
      </c>
    </row>
    <row r="37" spans="1:18" ht="12.75">
      <c r="A37" s="14">
        <v>32780</v>
      </c>
      <c r="J37" s="9">
        <f t="shared" si="10"/>
        <v>0</v>
      </c>
      <c r="K37" s="9">
        <f t="shared" si="11"/>
        <v>0</v>
      </c>
      <c r="L37" s="9">
        <f t="shared" si="9"/>
        <v>7</v>
      </c>
      <c r="M37" s="9">
        <f t="shared" si="9"/>
        <v>4</v>
      </c>
      <c r="N37" s="5">
        <f t="shared" si="12"/>
        <v>0</v>
      </c>
      <c r="O37" s="11">
        <f aca="true" t="shared" si="16" ref="O37:O68">O36+N37</f>
        <v>5.387755102040817</v>
      </c>
      <c r="P37" s="5">
        <f t="shared" si="13"/>
        <v>22.448979591836732</v>
      </c>
      <c r="Q37" s="9">
        <f t="shared" si="14"/>
        <v>0</v>
      </c>
      <c r="R37" s="9">
        <f t="shared" si="15"/>
        <v>0</v>
      </c>
    </row>
    <row r="38" spans="1:18" ht="12.75">
      <c r="A38" s="14">
        <v>32781</v>
      </c>
      <c r="D38" s="9"/>
      <c r="E38" s="9"/>
      <c r="H38" s="9"/>
      <c r="I38" s="9"/>
      <c r="J38" s="9">
        <f t="shared" si="10"/>
        <v>0</v>
      </c>
      <c r="K38" s="9">
        <f t="shared" si="11"/>
        <v>0</v>
      </c>
      <c r="L38" s="9">
        <f t="shared" si="9"/>
        <v>7</v>
      </c>
      <c r="M38" s="9">
        <f t="shared" si="9"/>
        <v>4</v>
      </c>
      <c r="N38" s="5">
        <f t="shared" si="12"/>
        <v>0</v>
      </c>
      <c r="O38" s="11">
        <f t="shared" si="16"/>
        <v>5.387755102040817</v>
      </c>
      <c r="P38" s="5">
        <f t="shared" si="13"/>
        <v>22.448979591836732</v>
      </c>
      <c r="Q38" s="9">
        <f t="shared" si="14"/>
        <v>0</v>
      </c>
      <c r="R38" s="9">
        <f t="shared" si="15"/>
        <v>0</v>
      </c>
    </row>
    <row r="39" spans="1:19" ht="12.75">
      <c r="A39" s="14">
        <v>32782</v>
      </c>
      <c r="J39" s="9">
        <f t="shared" si="10"/>
        <v>0</v>
      </c>
      <c r="K39" s="9">
        <f t="shared" si="11"/>
        <v>0</v>
      </c>
      <c r="L39" s="9">
        <f t="shared" si="9"/>
        <v>7</v>
      </c>
      <c r="M39" s="9">
        <f t="shared" si="9"/>
        <v>4</v>
      </c>
      <c r="N39" s="5">
        <f t="shared" si="12"/>
        <v>0</v>
      </c>
      <c r="O39" s="11">
        <f t="shared" si="16"/>
        <v>5.387755102040817</v>
      </c>
      <c r="P39" s="5">
        <f t="shared" si="13"/>
        <v>22.448979591836732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2.75">
      <c r="A40" s="14">
        <v>32783</v>
      </c>
      <c r="J40" s="9">
        <f t="shared" si="10"/>
        <v>0</v>
      </c>
      <c r="K40" s="9">
        <f t="shared" si="11"/>
        <v>0</v>
      </c>
      <c r="L40" s="9">
        <f t="shared" si="9"/>
        <v>7</v>
      </c>
      <c r="M40" s="9">
        <f t="shared" si="9"/>
        <v>4</v>
      </c>
      <c r="N40" s="5">
        <f t="shared" si="12"/>
        <v>0</v>
      </c>
      <c r="O40" s="11">
        <f t="shared" si="16"/>
        <v>5.387755102040817</v>
      </c>
      <c r="P40" s="5">
        <f t="shared" si="13"/>
        <v>22.448979591836732</v>
      </c>
      <c r="Q40" s="9">
        <f t="shared" si="14"/>
        <v>0</v>
      </c>
      <c r="R40" s="9">
        <f t="shared" si="15"/>
        <v>0</v>
      </c>
    </row>
    <row r="41" spans="1:18" ht="12.75">
      <c r="A41" s="14">
        <v>32784</v>
      </c>
      <c r="J41" s="9">
        <f t="shared" si="10"/>
        <v>0</v>
      </c>
      <c r="K41" s="9">
        <f t="shared" si="11"/>
        <v>0</v>
      </c>
      <c r="L41" s="9">
        <f t="shared" si="9"/>
        <v>7</v>
      </c>
      <c r="M41" s="9">
        <f t="shared" si="9"/>
        <v>4</v>
      </c>
      <c r="N41" s="5">
        <f t="shared" si="12"/>
        <v>0</v>
      </c>
      <c r="O41" s="11">
        <f t="shared" si="16"/>
        <v>5.387755102040817</v>
      </c>
      <c r="P41" s="5">
        <f t="shared" si="13"/>
        <v>22.448979591836732</v>
      </c>
      <c r="Q41" s="9">
        <f t="shared" si="14"/>
        <v>0</v>
      </c>
      <c r="R41" s="9">
        <f t="shared" si="15"/>
        <v>0</v>
      </c>
    </row>
    <row r="42" spans="1:18" ht="12.75">
      <c r="A42" s="14">
        <v>32785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9"/>
        <v>7</v>
      </c>
      <c r="M42" s="9">
        <f t="shared" si="9"/>
        <v>4</v>
      </c>
      <c r="N42" s="5">
        <f t="shared" si="12"/>
        <v>0</v>
      </c>
      <c r="O42" s="11">
        <f t="shared" si="16"/>
        <v>5.387755102040817</v>
      </c>
      <c r="P42" s="5">
        <f t="shared" si="13"/>
        <v>22.448979591836732</v>
      </c>
      <c r="Q42" s="9">
        <f t="shared" si="14"/>
        <v>0</v>
      </c>
      <c r="R42" s="9">
        <f t="shared" si="15"/>
        <v>0</v>
      </c>
    </row>
    <row r="43" spans="1:18" ht="12.75">
      <c r="A43" s="14">
        <v>32786</v>
      </c>
      <c r="J43" s="9">
        <f t="shared" si="10"/>
        <v>0</v>
      </c>
      <c r="K43" s="9">
        <f t="shared" si="11"/>
        <v>0</v>
      </c>
      <c r="L43" s="9">
        <f t="shared" si="9"/>
        <v>7</v>
      </c>
      <c r="M43" s="9">
        <f t="shared" si="9"/>
        <v>4</v>
      </c>
      <c r="N43" s="5">
        <f t="shared" si="12"/>
        <v>0</v>
      </c>
      <c r="O43" s="11">
        <f t="shared" si="16"/>
        <v>5.387755102040817</v>
      </c>
      <c r="P43" s="5">
        <f t="shared" si="13"/>
        <v>22.448979591836732</v>
      </c>
      <c r="Q43" s="9">
        <f t="shared" si="14"/>
        <v>0</v>
      </c>
      <c r="R43" s="9">
        <f t="shared" si="15"/>
        <v>0</v>
      </c>
    </row>
    <row r="44" spans="1:18" ht="12.75">
      <c r="A44" s="14">
        <v>32787</v>
      </c>
      <c r="J44" s="9">
        <f t="shared" si="10"/>
        <v>0</v>
      </c>
      <c r="K44" s="9">
        <f t="shared" si="11"/>
        <v>0</v>
      </c>
      <c r="L44" s="9">
        <f t="shared" si="9"/>
        <v>7</v>
      </c>
      <c r="M44" s="9">
        <f t="shared" si="9"/>
        <v>4</v>
      </c>
      <c r="N44" s="5">
        <f t="shared" si="12"/>
        <v>0</v>
      </c>
      <c r="O44" s="11">
        <f t="shared" si="16"/>
        <v>5.387755102040817</v>
      </c>
      <c r="P44" s="5">
        <f t="shared" si="13"/>
        <v>22.448979591836732</v>
      </c>
      <c r="Q44" s="9">
        <f t="shared" si="14"/>
        <v>0</v>
      </c>
      <c r="R44" s="9">
        <f t="shared" si="15"/>
        <v>0</v>
      </c>
    </row>
    <row r="45" spans="1:18" ht="12.75">
      <c r="A45" s="14">
        <v>32788</v>
      </c>
      <c r="D45" s="9"/>
      <c r="E45" s="9"/>
      <c r="H45" s="9"/>
      <c r="I45" s="9"/>
      <c r="J45" s="9">
        <f t="shared" si="10"/>
        <v>0</v>
      </c>
      <c r="K45" s="9">
        <f t="shared" si="11"/>
        <v>0</v>
      </c>
      <c r="L45" s="9">
        <f aca="true" t="shared" si="17" ref="L45:M64">L44+J45</f>
        <v>7</v>
      </c>
      <c r="M45" s="9">
        <f t="shared" si="17"/>
        <v>4</v>
      </c>
      <c r="N45" s="5">
        <f t="shared" si="12"/>
        <v>0</v>
      </c>
      <c r="O45" s="11">
        <f t="shared" si="16"/>
        <v>5.387755102040817</v>
      </c>
      <c r="P45" s="5">
        <f t="shared" si="13"/>
        <v>22.448979591836732</v>
      </c>
      <c r="Q45" s="9">
        <f t="shared" si="14"/>
        <v>0</v>
      </c>
      <c r="R45" s="9">
        <f t="shared" si="15"/>
        <v>0</v>
      </c>
    </row>
    <row r="46" spans="1:18" ht="12.75">
      <c r="A46" s="14">
        <v>32789</v>
      </c>
      <c r="J46" s="9">
        <f t="shared" si="10"/>
        <v>0</v>
      </c>
      <c r="K46" s="9">
        <f t="shared" si="11"/>
        <v>0</v>
      </c>
      <c r="L46" s="9">
        <f t="shared" si="17"/>
        <v>7</v>
      </c>
      <c r="M46" s="9">
        <f t="shared" si="17"/>
        <v>4</v>
      </c>
      <c r="N46" s="5">
        <f t="shared" si="12"/>
        <v>0</v>
      </c>
      <c r="O46" s="11">
        <f t="shared" si="16"/>
        <v>5.387755102040817</v>
      </c>
      <c r="P46" s="5">
        <f t="shared" si="13"/>
        <v>22.448979591836732</v>
      </c>
      <c r="Q46" s="9">
        <f t="shared" si="14"/>
        <v>0</v>
      </c>
      <c r="R46" s="9">
        <f t="shared" si="15"/>
        <v>0</v>
      </c>
    </row>
    <row r="47" spans="1:18" ht="12.75">
      <c r="A47" s="14">
        <v>32790</v>
      </c>
      <c r="J47" s="9">
        <f t="shared" si="10"/>
        <v>0</v>
      </c>
      <c r="K47" s="9">
        <f t="shared" si="11"/>
        <v>0</v>
      </c>
      <c r="L47" s="9">
        <f t="shared" si="17"/>
        <v>7</v>
      </c>
      <c r="M47" s="9">
        <f t="shared" si="17"/>
        <v>4</v>
      </c>
      <c r="N47" s="5">
        <f t="shared" si="12"/>
        <v>0</v>
      </c>
      <c r="O47" s="11">
        <f t="shared" si="16"/>
        <v>5.387755102040817</v>
      </c>
      <c r="P47" s="5">
        <f t="shared" si="13"/>
        <v>22.448979591836732</v>
      </c>
      <c r="Q47" s="9">
        <f t="shared" si="14"/>
        <v>0</v>
      </c>
      <c r="R47" s="9">
        <f t="shared" si="15"/>
        <v>0</v>
      </c>
    </row>
    <row r="48" spans="1:18" ht="12.75">
      <c r="A48" s="14">
        <v>32791</v>
      </c>
      <c r="D48" s="1">
        <v>3</v>
      </c>
      <c r="H48" s="1">
        <v>5</v>
      </c>
      <c r="J48" s="9">
        <f t="shared" si="10"/>
        <v>3</v>
      </c>
      <c r="K48" s="9">
        <f t="shared" si="11"/>
        <v>5</v>
      </c>
      <c r="L48" s="9">
        <f t="shared" si="17"/>
        <v>10</v>
      </c>
      <c r="M48" s="9">
        <f t="shared" si="17"/>
        <v>9</v>
      </c>
      <c r="N48" s="5">
        <f t="shared" si="12"/>
        <v>3.9183673469387754</v>
      </c>
      <c r="O48" s="11">
        <f t="shared" si="16"/>
        <v>9.306122448979593</v>
      </c>
      <c r="P48" s="5">
        <f t="shared" si="13"/>
        <v>38.775510204081634</v>
      </c>
      <c r="Q48" s="9">
        <f t="shared" si="14"/>
        <v>0</v>
      </c>
      <c r="R48" s="9">
        <f t="shared" si="15"/>
        <v>8</v>
      </c>
    </row>
    <row r="49" spans="1:18" ht="12.75">
      <c r="A49" s="14">
        <v>32792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7"/>
        <v>10</v>
      </c>
      <c r="M49" s="9">
        <f t="shared" si="17"/>
        <v>9</v>
      </c>
      <c r="N49" s="5">
        <f t="shared" si="12"/>
        <v>0</v>
      </c>
      <c r="O49" s="11">
        <f t="shared" si="16"/>
        <v>9.306122448979593</v>
      </c>
      <c r="P49" s="5">
        <f t="shared" si="13"/>
        <v>38.775510204081634</v>
      </c>
      <c r="Q49" s="9">
        <f t="shared" si="14"/>
        <v>0</v>
      </c>
      <c r="R49" s="9">
        <f t="shared" si="15"/>
        <v>0</v>
      </c>
    </row>
    <row r="50" spans="1:18" ht="12.75">
      <c r="A50" s="14">
        <v>32793</v>
      </c>
      <c r="E50" s="1">
        <v>1</v>
      </c>
      <c r="J50" s="9">
        <f t="shared" si="10"/>
        <v>1</v>
      </c>
      <c r="K50" s="9">
        <f t="shared" si="11"/>
        <v>0</v>
      </c>
      <c r="L50" s="9">
        <f t="shared" si="17"/>
        <v>11</v>
      </c>
      <c r="M50" s="9">
        <f t="shared" si="17"/>
        <v>9</v>
      </c>
      <c r="N50" s="5">
        <f t="shared" si="12"/>
        <v>0.4897959183673469</v>
      </c>
      <c r="O50" s="11">
        <f t="shared" si="16"/>
        <v>9.79591836734694</v>
      </c>
      <c r="P50" s="5">
        <f t="shared" si="13"/>
        <v>40.816326530612244</v>
      </c>
      <c r="Q50" s="9">
        <f t="shared" si="14"/>
        <v>0</v>
      </c>
      <c r="R50" s="9">
        <f t="shared" si="15"/>
        <v>1</v>
      </c>
    </row>
    <row r="51" spans="1:18" ht="12.75">
      <c r="A51" s="14">
        <v>32794</v>
      </c>
      <c r="J51" s="9">
        <f t="shared" si="10"/>
        <v>0</v>
      </c>
      <c r="K51" s="9">
        <f t="shared" si="11"/>
        <v>0</v>
      </c>
      <c r="L51" s="9">
        <f t="shared" si="17"/>
        <v>11</v>
      </c>
      <c r="M51" s="9">
        <f t="shared" si="17"/>
        <v>9</v>
      </c>
      <c r="N51" s="5">
        <f t="shared" si="12"/>
        <v>0</v>
      </c>
      <c r="O51" s="11">
        <f t="shared" si="16"/>
        <v>9.79591836734694</v>
      </c>
      <c r="P51" s="5">
        <f t="shared" si="13"/>
        <v>40.816326530612244</v>
      </c>
      <c r="Q51" s="9">
        <f t="shared" si="14"/>
        <v>0</v>
      </c>
      <c r="R51" s="9">
        <f t="shared" si="15"/>
        <v>0</v>
      </c>
    </row>
    <row r="52" spans="1:18" ht="12.75">
      <c r="A52" s="14">
        <v>32795</v>
      </c>
      <c r="B52" s="9"/>
      <c r="D52" s="9">
        <v>1</v>
      </c>
      <c r="E52" s="9">
        <v>1</v>
      </c>
      <c r="F52" s="9"/>
      <c r="H52" s="9">
        <v>1</v>
      </c>
      <c r="I52" s="9"/>
      <c r="J52" s="9">
        <f t="shared" si="10"/>
        <v>2</v>
      </c>
      <c r="K52" s="9">
        <f t="shared" si="11"/>
        <v>1</v>
      </c>
      <c r="L52" s="9">
        <f t="shared" si="17"/>
        <v>13</v>
      </c>
      <c r="M52" s="9">
        <f t="shared" si="17"/>
        <v>10</v>
      </c>
      <c r="N52" s="5">
        <f t="shared" si="12"/>
        <v>1.4693877551020407</v>
      </c>
      <c r="O52" s="11">
        <f t="shared" si="16"/>
        <v>11.265306122448981</v>
      </c>
      <c r="P52" s="5">
        <f t="shared" si="13"/>
        <v>46.93877551020408</v>
      </c>
      <c r="Q52" s="9">
        <f t="shared" si="14"/>
        <v>0</v>
      </c>
      <c r="R52" s="9">
        <f t="shared" si="15"/>
        <v>3</v>
      </c>
    </row>
    <row r="53" spans="1:19" ht="12.75">
      <c r="A53" s="14">
        <v>32796</v>
      </c>
      <c r="J53" s="9">
        <f t="shared" si="10"/>
        <v>0</v>
      </c>
      <c r="K53" s="9">
        <f t="shared" si="11"/>
        <v>0</v>
      </c>
      <c r="L53" s="9">
        <f t="shared" si="17"/>
        <v>13</v>
      </c>
      <c r="M53" s="9">
        <f t="shared" si="17"/>
        <v>10</v>
      </c>
      <c r="N53" s="5">
        <f t="shared" si="12"/>
        <v>0</v>
      </c>
      <c r="O53" s="11">
        <f t="shared" si="16"/>
        <v>11.265306122448981</v>
      </c>
      <c r="P53" s="5">
        <f t="shared" si="13"/>
        <v>46.93877551020408</v>
      </c>
      <c r="Q53" s="9">
        <f t="shared" si="14"/>
        <v>0</v>
      </c>
      <c r="R53" s="9">
        <f t="shared" si="15"/>
        <v>0</v>
      </c>
      <c r="S53" s="8" t="s">
        <v>62</v>
      </c>
    </row>
    <row r="54" spans="1:18" ht="12.75">
      <c r="A54" s="14">
        <v>32797</v>
      </c>
      <c r="D54" s="9"/>
      <c r="E54" s="9"/>
      <c r="H54" s="9"/>
      <c r="I54" s="9"/>
      <c r="J54" s="9">
        <f t="shared" si="10"/>
        <v>0</v>
      </c>
      <c r="K54" s="9">
        <f t="shared" si="11"/>
        <v>0</v>
      </c>
      <c r="L54" s="9">
        <f t="shared" si="17"/>
        <v>13</v>
      </c>
      <c r="M54" s="9">
        <f t="shared" si="17"/>
        <v>10</v>
      </c>
      <c r="N54" s="5">
        <f t="shared" si="12"/>
        <v>0</v>
      </c>
      <c r="O54" s="11">
        <f t="shared" si="16"/>
        <v>11.265306122448981</v>
      </c>
      <c r="P54" s="5">
        <f t="shared" si="13"/>
        <v>46.93877551020408</v>
      </c>
      <c r="Q54" s="9">
        <f t="shared" si="14"/>
        <v>0</v>
      </c>
      <c r="R54" s="9">
        <f t="shared" si="15"/>
        <v>0</v>
      </c>
    </row>
    <row r="55" spans="1:18" ht="12.75">
      <c r="A55" s="14">
        <v>32798</v>
      </c>
      <c r="D55" s="1">
        <v>1</v>
      </c>
      <c r="E55" s="1">
        <v>1</v>
      </c>
      <c r="H55" s="1">
        <v>1</v>
      </c>
      <c r="J55" s="9">
        <f t="shared" si="10"/>
        <v>2</v>
      </c>
      <c r="K55" s="9">
        <f t="shared" si="11"/>
        <v>1</v>
      </c>
      <c r="L55" s="9">
        <f t="shared" si="17"/>
        <v>15</v>
      </c>
      <c r="M55" s="9">
        <f t="shared" si="17"/>
        <v>11</v>
      </c>
      <c r="N55" s="5">
        <f t="shared" si="12"/>
        <v>1.4693877551020407</v>
      </c>
      <c r="O55" s="11">
        <f t="shared" si="16"/>
        <v>12.734693877551022</v>
      </c>
      <c r="P55" s="5">
        <f t="shared" si="13"/>
        <v>53.06122448979592</v>
      </c>
      <c r="Q55" s="9">
        <f t="shared" si="14"/>
        <v>0</v>
      </c>
      <c r="R55" s="9">
        <f t="shared" si="15"/>
        <v>3</v>
      </c>
    </row>
    <row r="56" spans="1:18" ht="12.75">
      <c r="A56" s="14">
        <v>32799</v>
      </c>
      <c r="J56" s="9">
        <f t="shared" si="10"/>
        <v>0</v>
      </c>
      <c r="K56" s="9">
        <f t="shared" si="11"/>
        <v>0</v>
      </c>
      <c r="L56" s="9">
        <f t="shared" si="17"/>
        <v>15</v>
      </c>
      <c r="M56" s="9">
        <f t="shared" si="17"/>
        <v>11</v>
      </c>
      <c r="N56" s="5">
        <f t="shared" si="12"/>
        <v>0</v>
      </c>
      <c r="O56" s="11">
        <f t="shared" si="16"/>
        <v>12.734693877551022</v>
      </c>
      <c r="P56" s="5">
        <f t="shared" si="13"/>
        <v>53.06122448979592</v>
      </c>
      <c r="Q56" s="9">
        <f t="shared" si="14"/>
        <v>0</v>
      </c>
      <c r="R56" s="9">
        <f t="shared" si="15"/>
        <v>0</v>
      </c>
    </row>
    <row r="57" spans="1:18" ht="12.75">
      <c r="A57" s="14">
        <v>32800</v>
      </c>
      <c r="J57" s="9">
        <f t="shared" si="10"/>
        <v>0</v>
      </c>
      <c r="K57" s="9">
        <f t="shared" si="11"/>
        <v>0</v>
      </c>
      <c r="L57" s="9">
        <f t="shared" si="17"/>
        <v>15</v>
      </c>
      <c r="M57" s="9">
        <f t="shared" si="17"/>
        <v>11</v>
      </c>
      <c r="N57" s="5">
        <f t="shared" si="12"/>
        <v>0</v>
      </c>
      <c r="O57" s="11">
        <f t="shared" si="16"/>
        <v>12.734693877551022</v>
      </c>
      <c r="P57" s="5">
        <f t="shared" si="13"/>
        <v>53.06122448979592</v>
      </c>
      <c r="Q57" s="9">
        <f t="shared" si="14"/>
        <v>0</v>
      </c>
      <c r="R57" s="9">
        <f t="shared" si="15"/>
        <v>0</v>
      </c>
    </row>
    <row r="58" spans="1:18" ht="12.75">
      <c r="A58" s="14">
        <v>32801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7"/>
        <v>15</v>
      </c>
      <c r="M58" s="9">
        <f t="shared" si="17"/>
        <v>11</v>
      </c>
      <c r="N58" s="5">
        <f t="shared" si="12"/>
        <v>0</v>
      </c>
      <c r="O58" s="11">
        <f t="shared" si="16"/>
        <v>12.734693877551022</v>
      </c>
      <c r="P58" s="5">
        <f t="shared" si="13"/>
        <v>53.06122448979592</v>
      </c>
      <c r="Q58" s="9">
        <f t="shared" si="14"/>
        <v>0</v>
      </c>
      <c r="R58" s="9">
        <f t="shared" si="15"/>
        <v>0</v>
      </c>
    </row>
    <row r="59" spans="1:18" ht="12.75">
      <c r="A59" s="14">
        <v>32802</v>
      </c>
      <c r="D59" s="1">
        <v>1</v>
      </c>
      <c r="J59" s="9">
        <f t="shared" si="10"/>
        <v>1</v>
      </c>
      <c r="K59" s="9">
        <f t="shared" si="11"/>
        <v>0</v>
      </c>
      <c r="L59" s="9">
        <f t="shared" si="17"/>
        <v>16</v>
      </c>
      <c r="M59" s="9">
        <f t="shared" si="17"/>
        <v>11</v>
      </c>
      <c r="N59" s="5">
        <f t="shared" si="12"/>
        <v>0.4897959183673469</v>
      </c>
      <c r="O59" s="11">
        <f t="shared" si="16"/>
        <v>13.22448979591837</v>
      </c>
      <c r="P59" s="5">
        <f t="shared" si="13"/>
        <v>55.10204081632653</v>
      </c>
      <c r="Q59" s="9">
        <f t="shared" si="14"/>
        <v>0</v>
      </c>
      <c r="R59" s="9">
        <f t="shared" si="15"/>
        <v>1</v>
      </c>
    </row>
    <row r="60" spans="1:18" ht="12.75">
      <c r="A60" s="14">
        <v>32803</v>
      </c>
      <c r="J60" s="9">
        <f t="shared" si="10"/>
        <v>0</v>
      </c>
      <c r="K60" s="9">
        <f t="shared" si="11"/>
        <v>0</v>
      </c>
      <c r="L60" s="9">
        <f t="shared" si="17"/>
        <v>16</v>
      </c>
      <c r="M60" s="9">
        <f t="shared" si="17"/>
        <v>11</v>
      </c>
      <c r="N60" s="5">
        <f t="shared" si="12"/>
        <v>0</v>
      </c>
      <c r="O60" s="11">
        <f t="shared" si="16"/>
        <v>13.22448979591837</v>
      </c>
      <c r="P60" s="5">
        <f t="shared" si="13"/>
        <v>55.10204081632653</v>
      </c>
      <c r="Q60" s="9">
        <f t="shared" si="14"/>
        <v>0</v>
      </c>
      <c r="R60" s="9">
        <f t="shared" si="15"/>
        <v>0</v>
      </c>
    </row>
    <row r="61" spans="1:18" ht="12.75">
      <c r="A61" s="14">
        <v>32804</v>
      </c>
      <c r="J61" s="9">
        <f t="shared" si="10"/>
        <v>0</v>
      </c>
      <c r="K61" s="9">
        <f t="shared" si="11"/>
        <v>0</v>
      </c>
      <c r="L61" s="9">
        <f t="shared" si="17"/>
        <v>16</v>
      </c>
      <c r="M61" s="9">
        <f t="shared" si="17"/>
        <v>11</v>
      </c>
      <c r="N61" s="5">
        <f t="shared" si="12"/>
        <v>0</v>
      </c>
      <c r="O61" s="11">
        <f t="shared" si="16"/>
        <v>13.22448979591837</v>
      </c>
      <c r="P61" s="5">
        <f t="shared" si="13"/>
        <v>55.10204081632653</v>
      </c>
      <c r="Q61" s="9">
        <f t="shared" si="14"/>
        <v>0</v>
      </c>
      <c r="R61" s="9">
        <f t="shared" si="15"/>
        <v>0</v>
      </c>
    </row>
    <row r="62" spans="1:18" ht="12.75">
      <c r="A62" s="14">
        <v>32805</v>
      </c>
      <c r="D62" s="1">
        <v>1</v>
      </c>
      <c r="I62" s="1">
        <v>2</v>
      </c>
      <c r="J62" s="9">
        <f t="shared" si="10"/>
        <v>1</v>
      </c>
      <c r="K62" s="9">
        <f t="shared" si="11"/>
        <v>2</v>
      </c>
      <c r="L62" s="9">
        <f t="shared" si="17"/>
        <v>17</v>
      </c>
      <c r="M62" s="9">
        <f t="shared" si="17"/>
        <v>13</v>
      </c>
      <c r="N62" s="5">
        <f t="shared" si="12"/>
        <v>1.4693877551020407</v>
      </c>
      <c r="O62" s="11">
        <f t="shared" si="16"/>
        <v>14.69387755102041</v>
      </c>
      <c r="P62" s="5">
        <f t="shared" si="13"/>
        <v>61.224489795918366</v>
      </c>
      <c r="Q62" s="9">
        <f t="shared" si="14"/>
        <v>0</v>
      </c>
      <c r="R62" s="9">
        <f t="shared" si="15"/>
        <v>3</v>
      </c>
    </row>
    <row r="63" spans="1:18" ht="12.75">
      <c r="A63" s="14">
        <v>32806</v>
      </c>
      <c r="B63" s="1">
        <v>1</v>
      </c>
      <c r="C63" s="9"/>
      <c r="D63" s="9">
        <v>2</v>
      </c>
      <c r="E63" s="9">
        <v>2</v>
      </c>
      <c r="G63" s="9"/>
      <c r="H63" s="9">
        <v>5</v>
      </c>
      <c r="I63" s="9">
        <v>1</v>
      </c>
      <c r="J63" s="9">
        <f t="shared" si="10"/>
        <v>3</v>
      </c>
      <c r="K63" s="9">
        <f t="shared" si="11"/>
        <v>6</v>
      </c>
      <c r="L63" s="9">
        <f t="shared" si="17"/>
        <v>20</v>
      </c>
      <c r="M63" s="9">
        <f t="shared" si="17"/>
        <v>19</v>
      </c>
      <c r="N63" s="5">
        <f t="shared" si="12"/>
        <v>4.408163265306122</v>
      </c>
      <c r="O63" s="11">
        <f t="shared" si="16"/>
        <v>19.102040816326532</v>
      </c>
      <c r="P63" s="5">
        <f t="shared" si="13"/>
        <v>79.59183673469387</v>
      </c>
      <c r="Q63" s="9">
        <f t="shared" si="14"/>
        <v>1</v>
      </c>
      <c r="R63" s="9">
        <f t="shared" si="15"/>
        <v>10</v>
      </c>
    </row>
    <row r="64" spans="1:18" ht="12.75">
      <c r="A64" s="14">
        <v>32807</v>
      </c>
      <c r="J64" s="9">
        <f t="shared" si="10"/>
        <v>0</v>
      </c>
      <c r="K64" s="9">
        <f t="shared" si="11"/>
        <v>0</v>
      </c>
      <c r="L64" s="9">
        <f t="shared" si="17"/>
        <v>20</v>
      </c>
      <c r="M64" s="9">
        <f t="shared" si="17"/>
        <v>19</v>
      </c>
      <c r="N64" s="5">
        <f t="shared" si="12"/>
        <v>0</v>
      </c>
      <c r="O64" s="11">
        <f t="shared" si="16"/>
        <v>19.102040816326532</v>
      </c>
      <c r="P64" s="5">
        <f t="shared" si="13"/>
        <v>79.59183673469387</v>
      </c>
      <c r="Q64" s="9">
        <f t="shared" si="14"/>
        <v>0</v>
      </c>
      <c r="R64" s="9">
        <f t="shared" si="15"/>
        <v>0</v>
      </c>
    </row>
    <row r="65" spans="1:18" ht="12.75">
      <c r="A65" s="14">
        <v>32808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20</v>
      </c>
      <c r="M65" s="9">
        <f t="shared" si="18"/>
        <v>19</v>
      </c>
      <c r="N65" s="5">
        <f t="shared" si="12"/>
        <v>0</v>
      </c>
      <c r="O65" s="11">
        <f t="shared" si="16"/>
        <v>19.102040816326532</v>
      </c>
      <c r="P65" s="5">
        <f t="shared" si="13"/>
        <v>79.59183673469387</v>
      </c>
      <c r="Q65" s="9">
        <f t="shared" si="14"/>
        <v>0</v>
      </c>
      <c r="R65" s="9">
        <f t="shared" si="15"/>
        <v>0</v>
      </c>
    </row>
    <row r="66" spans="1:18" ht="12.75">
      <c r="A66" s="14">
        <v>32809</v>
      </c>
      <c r="C66" s="9"/>
      <c r="D66" s="9"/>
      <c r="E66" s="9"/>
      <c r="G66" s="9"/>
      <c r="H66" s="9"/>
      <c r="I66" s="9"/>
      <c r="J66" s="9">
        <f t="shared" si="10"/>
        <v>0</v>
      </c>
      <c r="K66" s="9">
        <f t="shared" si="11"/>
        <v>0</v>
      </c>
      <c r="L66" s="9">
        <f t="shared" si="18"/>
        <v>20</v>
      </c>
      <c r="M66" s="9">
        <f t="shared" si="18"/>
        <v>19</v>
      </c>
      <c r="N66" s="5">
        <f t="shared" si="12"/>
        <v>0</v>
      </c>
      <c r="O66" s="11">
        <f t="shared" si="16"/>
        <v>19.102040816326532</v>
      </c>
      <c r="P66" s="5">
        <f t="shared" si="13"/>
        <v>79.59183673469387</v>
      </c>
      <c r="Q66" s="9">
        <f t="shared" si="14"/>
        <v>0</v>
      </c>
      <c r="R66" s="9">
        <f t="shared" si="15"/>
        <v>0</v>
      </c>
    </row>
    <row r="67" spans="1:19" ht="12.75">
      <c r="A67" s="14">
        <v>32810</v>
      </c>
      <c r="J67" s="9">
        <f t="shared" si="10"/>
        <v>0</v>
      </c>
      <c r="K67" s="9">
        <f t="shared" si="11"/>
        <v>0</v>
      </c>
      <c r="L67" s="9">
        <f t="shared" si="18"/>
        <v>20</v>
      </c>
      <c r="M67" s="9">
        <f t="shared" si="18"/>
        <v>19</v>
      </c>
      <c r="N67" s="5">
        <f t="shared" si="12"/>
        <v>0</v>
      </c>
      <c r="O67" s="11">
        <f t="shared" si="16"/>
        <v>19.102040816326532</v>
      </c>
      <c r="P67" s="5">
        <f t="shared" si="13"/>
        <v>79.59183673469387</v>
      </c>
      <c r="Q67" s="9">
        <f t="shared" si="14"/>
        <v>0</v>
      </c>
      <c r="R67" s="9">
        <f t="shared" si="15"/>
        <v>0</v>
      </c>
      <c r="S67" s="8" t="s">
        <v>63</v>
      </c>
    </row>
    <row r="68" spans="1:18" ht="12.75">
      <c r="A68" s="14">
        <v>32811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20</v>
      </c>
      <c r="M68" s="9">
        <f t="shared" si="18"/>
        <v>19</v>
      </c>
      <c r="N68" s="5">
        <f aca="true" t="shared" si="21" ref="N68:N101">(+J68+K68)*($J$103/($J$103+$K$103))</f>
        <v>0</v>
      </c>
      <c r="O68" s="11">
        <f t="shared" si="16"/>
        <v>19.102040816326532</v>
      </c>
      <c r="P68" s="5">
        <f aca="true" t="shared" si="22" ref="P68:P101">O68*100/$N$103</f>
        <v>79.59183673469387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4">
        <v>32812</v>
      </c>
      <c r="D69" s="1">
        <v>2</v>
      </c>
      <c r="I69" s="1">
        <v>1</v>
      </c>
      <c r="J69" s="9">
        <f t="shared" si="19"/>
        <v>2</v>
      </c>
      <c r="K69" s="9">
        <f t="shared" si="20"/>
        <v>1</v>
      </c>
      <c r="L69" s="9">
        <f t="shared" si="18"/>
        <v>22</v>
      </c>
      <c r="M69" s="9">
        <f t="shared" si="18"/>
        <v>20</v>
      </c>
      <c r="N69" s="5">
        <f t="shared" si="21"/>
        <v>1.4693877551020407</v>
      </c>
      <c r="O69" s="11">
        <f aca="true" t="shared" si="25" ref="O69:O101">O68+N69</f>
        <v>20.571428571428573</v>
      </c>
      <c r="P69" s="5">
        <f t="shared" si="22"/>
        <v>85.71428571428571</v>
      </c>
      <c r="Q69" s="9">
        <f t="shared" si="23"/>
        <v>0</v>
      </c>
      <c r="R69" s="9">
        <f t="shared" si="24"/>
        <v>3</v>
      </c>
    </row>
    <row r="70" spans="1:18" ht="12.75">
      <c r="A70" s="14">
        <v>32813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18"/>
        <v>22</v>
      </c>
      <c r="M70" s="9">
        <f t="shared" si="18"/>
        <v>20</v>
      </c>
      <c r="N70" s="5">
        <f t="shared" si="21"/>
        <v>0</v>
      </c>
      <c r="O70" s="11">
        <f t="shared" si="25"/>
        <v>20.571428571428573</v>
      </c>
      <c r="P70" s="5">
        <f t="shared" si="22"/>
        <v>85.71428571428571</v>
      </c>
      <c r="Q70" s="9">
        <f t="shared" si="23"/>
        <v>0</v>
      </c>
      <c r="R70" s="9">
        <f t="shared" si="24"/>
        <v>0</v>
      </c>
    </row>
    <row r="71" spans="1:18" ht="12.75">
      <c r="A71" s="14">
        <v>32814</v>
      </c>
      <c r="D71" s="1">
        <v>2</v>
      </c>
      <c r="H71" s="1">
        <v>3</v>
      </c>
      <c r="J71" s="9">
        <f t="shared" si="19"/>
        <v>2</v>
      </c>
      <c r="K71" s="9">
        <f t="shared" si="20"/>
        <v>3</v>
      </c>
      <c r="L71" s="9">
        <f t="shared" si="18"/>
        <v>24</v>
      </c>
      <c r="M71" s="9">
        <f t="shared" si="18"/>
        <v>23</v>
      </c>
      <c r="N71" s="5">
        <f t="shared" si="21"/>
        <v>2.4489795918367347</v>
      </c>
      <c r="O71" s="11">
        <f t="shared" si="25"/>
        <v>23.02040816326531</v>
      </c>
      <c r="P71" s="5">
        <f t="shared" si="22"/>
        <v>95.91836734693878</v>
      </c>
      <c r="Q71" s="9">
        <f t="shared" si="23"/>
        <v>0</v>
      </c>
      <c r="R71" s="9">
        <f t="shared" si="24"/>
        <v>5</v>
      </c>
    </row>
    <row r="72" spans="1:18" ht="12.75">
      <c r="A72" s="14">
        <v>32815</v>
      </c>
      <c r="J72" s="9">
        <f t="shared" si="19"/>
        <v>0</v>
      </c>
      <c r="K72" s="9">
        <f t="shared" si="20"/>
        <v>0</v>
      </c>
      <c r="L72" s="9">
        <f t="shared" si="18"/>
        <v>24</v>
      </c>
      <c r="M72" s="9">
        <f t="shared" si="18"/>
        <v>23</v>
      </c>
      <c r="N72" s="5">
        <f t="shared" si="21"/>
        <v>0</v>
      </c>
      <c r="O72" s="11">
        <f t="shared" si="25"/>
        <v>23.02040816326531</v>
      </c>
      <c r="P72" s="5">
        <f t="shared" si="22"/>
        <v>95.91836734693878</v>
      </c>
      <c r="Q72" s="9">
        <f t="shared" si="23"/>
        <v>0</v>
      </c>
      <c r="R72" s="9">
        <f t="shared" si="24"/>
        <v>0</v>
      </c>
    </row>
    <row r="73" spans="1:18" ht="12.75">
      <c r="A73" s="14">
        <v>32816</v>
      </c>
      <c r="E73" s="9"/>
      <c r="I73" s="9"/>
      <c r="J73" s="9">
        <f t="shared" si="19"/>
        <v>0</v>
      </c>
      <c r="K73" s="9">
        <f t="shared" si="20"/>
        <v>0</v>
      </c>
      <c r="L73" s="9">
        <f t="shared" si="18"/>
        <v>24</v>
      </c>
      <c r="M73" s="9">
        <f t="shared" si="18"/>
        <v>23</v>
      </c>
      <c r="N73" s="5">
        <f t="shared" si="21"/>
        <v>0</v>
      </c>
      <c r="O73" s="11">
        <f t="shared" si="25"/>
        <v>23.02040816326531</v>
      </c>
      <c r="P73" s="5">
        <f t="shared" si="22"/>
        <v>95.91836734693878</v>
      </c>
      <c r="Q73" s="9">
        <f t="shared" si="23"/>
        <v>0</v>
      </c>
      <c r="R73" s="9">
        <f t="shared" si="24"/>
        <v>0</v>
      </c>
    </row>
    <row r="74" spans="1:18" ht="12.75">
      <c r="A74" s="14">
        <v>32817</v>
      </c>
      <c r="J74" s="9">
        <f t="shared" si="19"/>
        <v>0</v>
      </c>
      <c r="K74" s="9">
        <f t="shared" si="20"/>
        <v>0</v>
      </c>
      <c r="L74" s="9">
        <f t="shared" si="18"/>
        <v>24</v>
      </c>
      <c r="M74" s="9">
        <f t="shared" si="18"/>
        <v>23</v>
      </c>
      <c r="N74" s="5">
        <f t="shared" si="21"/>
        <v>0</v>
      </c>
      <c r="O74" s="11">
        <f t="shared" si="25"/>
        <v>23.02040816326531</v>
      </c>
      <c r="P74" s="5">
        <f t="shared" si="22"/>
        <v>95.91836734693878</v>
      </c>
      <c r="Q74" s="9">
        <f t="shared" si="23"/>
        <v>0</v>
      </c>
      <c r="R74" s="9">
        <f t="shared" si="24"/>
        <v>0</v>
      </c>
    </row>
    <row r="75" spans="1:18" ht="12.75">
      <c r="A75" s="14">
        <v>32818</v>
      </c>
      <c r="J75" s="9">
        <f t="shared" si="19"/>
        <v>0</v>
      </c>
      <c r="K75" s="9">
        <f t="shared" si="20"/>
        <v>0</v>
      </c>
      <c r="L75" s="9">
        <f t="shared" si="18"/>
        <v>24</v>
      </c>
      <c r="M75" s="9">
        <f t="shared" si="18"/>
        <v>23</v>
      </c>
      <c r="N75" s="5">
        <f t="shared" si="21"/>
        <v>0</v>
      </c>
      <c r="O75" s="11">
        <f t="shared" si="25"/>
        <v>23.02040816326531</v>
      </c>
      <c r="P75" s="5">
        <f t="shared" si="22"/>
        <v>95.91836734693878</v>
      </c>
      <c r="Q75" s="9">
        <f t="shared" si="23"/>
        <v>0</v>
      </c>
      <c r="R75" s="9">
        <f t="shared" si="24"/>
        <v>0</v>
      </c>
    </row>
    <row r="76" spans="1:18" ht="12.75">
      <c r="A76" s="14">
        <v>32819</v>
      </c>
      <c r="H76" s="1">
        <v>2</v>
      </c>
      <c r="J76" s="9">
        <f t="shared" si="19"/>
        <v>0</v>
      </c>
      <c r="K76" s="9">
        <f t="shared" si="20"/>
        <v>2</v>
      </c>
      <c r="L76" s="9">
        <f t="shared" si="18"/>
        <v>24</v>
      </c>
      <c r="M76" s="9">
        <f t="shared" si="18"/>
        <v>25</v>
      </c>
      <c r="N76" s="5">
        <f t="shared" si="21"/>
        <v>0.9795918367346939</v>
      </c>
      <c r="O76" s="11">
        <f t="shared" si="25"/>
        <v>24.000000000000004</v>
      </c>
      <c r="P76" s="5">
        <f t="shared" si="22"/>
        <v>100</v>
      </c>
      <c r="Q76" s="9">
        <f t="shared" si="23"/>
        <v>0</v>
      </c>
      <c r="R76" s="9">
        <f t="shared" si="24"/>
        <v>2</v>
      </c>
    </row>
    <row r="77" spans="1:18" ht="12.75">
      <c r="A77" s="14">
        <v>32820</v>
      </c>
      <c r="J77" s="9">
        <f t="shared" si="19"/>
        <v>0</v>
      </c>
      <c r="K77" s="9">
        <f t="shared" si="20"/>
        <v>0</v>
      </c>
      <c r="L77" s="9">
        <f t="shared" si="18"/>
        <v>24</v>
      </c>
      <c r="M77" s="9">
        <f t="shared" si="18"/>
        <v>25</v>
      </c>
      <c r="N77" s="5">
        <f t="shared" si="21"/>
        <v>0</v>
      </c>
      <c r="O77" s="11">
        <f t="shared" si="25"/>
        <v>24.000000000000004</v>
      </c>
      <c r="P77" s="5">
        <f t="shared" si="22"/>
        <v>100</v>
      </c>
      <c r="Q77" s="9">
        <f t="shared" si="23"/>
        <v>0</v>
      </c>
      <c r="R77" s="9">
        <f t="shared" si="24"/>
        <v>0</v>
      </c>
    </row>
    <row r="78" spans="1:18" ht="12.75">
      <c r="A78" s="14">
        <v>32821</v>
      </c>
      <c r="C78" s="9"/>
      <c r="D78" s="9"/>
      <c r="G78" s="9"/>
      <c r="H78" s="9"/>
      <c r="J78" s="9">
        <f t="shared" si="19"/>
        <v>0</v>
      </c>
      <c r="K78" s="9">
        <f t="shared" si="20"/>
        <v>0</v>
      </c>
      <c r="L78" s="9">
        <f t="shared" si="18"/>
        <v>24</v>
      </c>
      <c r="M78" s="9">
        <f t="shared" si="18"/>
        <v>25</v>
      </c>
      <c r="N78" s="5">
        <f t="shared" si="21"/>
        <v>0</v>
      </c>
      <c r="O78" s="11">
        <f t="shared" si="25"/>
        <v>24.000000000000004</v>
      </c>
      <c r="P78" s="5">
        <f t="shared" si="22"/>
        <v>100</v>
      </c>
      <c r="Q78" s="9">
        <f t="shared" si="23"/>
        <v>0</v>
      </c>
      <c r="R78" s="9">
        <f t="shared" si="24"/>
        <v>0</v>
      </c>
    </row>
    <row r="79" spans="1:18" ht="12.75">
      <c r="A79" s="14">
        <v>32822</v>
      </c>
      <c r="J79" s="9">
        <f t="shared" si="19"/>
        <v>0</v>
      </c>
      <c r="K79" s="9">
        <f t="shared" si="20"/>
        <v>0</v>
      </c>
      <c r="L79" s="9">
        <f t="shared" si="18"/>
        <v>24</v>
      </c>
      <c r="M79" s="9">
        <f t="shared" si="18"/>
        <v>25</v>
      </c>
      <c r="N79" s="5">
        <f t="shared" si="21"/>
        <v>0</v>
      </c>
      <c r="O79" s="11">
        <f t="shared" si="25"/>
        <v>24.000000000000004</v>
      </c>
      <c r="P79" s="5">
        <f t="shared" si="22"/>
        <v>100</v>
      </c>
      <c r="Q79" s="9">
        <f t="shared" si="23"/>
        <v>0</v>
      </c>
      <c r="R79" s="9">
        <f t="shared" si="24"/>
        <v>0</v>
      </c>
    </row>
    <row r="80" spans="1:18" ht="12.75">
      <c r="A80" s="14">
        <v>32823</v>
      </c>
      <c r="J80" s="9">
        <f t="shared" si="19"/>
        <v>0</v>
      </c>
      <c r="K80" s="9">
        <f t="shared" si="20"/>
        <v>0</v>
      </c>
      <c r="L80" s="9">
        <f t="shared" si="18"/>
        <v>24</v>
      </c>
      <c r="M80" s="9">
        <f t="shared" si="18"/>
        <v>25</v>
      </c>
      <c r="N80" s="5">
        <f t="shared" si="21"/>
        <v>0</v>
      </c>
      <c r="O80" s="11">
        <f t="shared" si="25"/>
        <v>24.000000000000004</v>
      </c>
      <c r="P80" s="5">
        <f t="shared" si="22"/>
        <v>100</v>
      </c>
      <c r="Q80" s="9">
        <f t="shared" si="23"/>
        <v>0</v>
      </c>
      <c r="R80" s="9">
        <f t="shared" si="24"/>
        <v>0</v>
      </c>
    </row>
    <row r="81" spans="1:19" ht="12.75">
      <c r="A81" s="14">
        <v>32824</v>
      </c>
      <c r="J81" s="9">
        <f t="shared" si="19"/>
        <v>0</v>
      </c>
      <c r="K81" s="9">
        <f t="shared" si="20"/>
        <v>0</v>
      </c>
      <c r="L81" s="9">
        <f t="shared" si="18"/>
        <v>24</v>
      </c>
      <c r="M81" s="9">
        <f t="shared" si="18"/>
        <v>25</v>
      </c>
      <c r="N81" s="5">
        <f t="shared" si="21"/>
        <v>0</v>
      </c>
      <c r="O81" s="11">
        <f t="shared" si="25"/>
        <v>24.000000000000004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64</v>
      </c>
    </row>
    <row r="82" spans="1:18" ht="12.75">
      <c r="A82" s="14">
        <v>32825</v>
      </c>
      <c r="J82" s="9">
        <f t="shared" si="19"/>
        <v>0</v>
      </c>
      <c r="K82" s="9">
        <f t="shared" si="20"/>
        <v>0</v>
      </c>
      <c r="L82" s="9">
        <f t="shared" si="18"/>
        <v>24</v>
      </c>
      <c r="M82" s="9">
        <f t="shared" si="18"/>
        <v>25</v>
      </c>
      <c r="N82" s="5">
        <f t="shared" si="21"/>
        <v>0</v>
      </c>
      <c r="O82" s="11">
        <f t="shared" si="25"/>
        <v>24.000000000000004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2.75">
      <c r="A83" s="14">
        <v>32826</v>
      </c>
      <c r="J83" s="9">
        <f t="shared" si="19"/>
        <v>0</v>
      </c>
      <c r="K83" s="9">
        <f t="shared" si="20"/>
        <v>0</v>
      </c>
      <c r="L83" s="9">
        <f t="shared" si="18"/>
        <v>24</v>
      </c>
      <c r="M83" s="9">
        <f t="shared" si="18"/>
        <v>25</v>
      </c>
      <c r="N83" s="5">
        <f t="shared" si="21"/>
        <v>0</v>
      </c>
      <c r="O83" s="11">
        <f t="shared" si="25"/>
        <v>24.000000000000004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2.75">
      <c r="A84" s="14">
        <v>32827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18"/>
        <v>24</v>
      </c>
      <c r="M84" s="9">
        <f t="shared" si="18"/>
        <v>25</v>
      </c>
      <c r="N84" s="5">
        <f t="shared" si="21"/>
        <v>0</v>
      </c>
      <c r="O84" s="11">
        <f t="shared" si="25"/>
        <v>24.000000000000004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2.75">
      <c r="A85" s="14">
        <v>32828</v>
      </c>
      <c r="J85" s="9">
        <f t="shared" si="19"/>
        <v>0</v>
      </c>
      <c r="K85" s="9">
        <f t="shared" si="20"/>
        <v>0</v>
      </c>
      <c r="L85" s="9">
        <f aca="true" t="shared" si="26" ref="L85:M101">L84+J85</f>
        <v>24</v>
      </c>
      <c r="M85" s="9">
        <f t="shared" si="26"/>
        <v>25</v>
      </c>
      <c r="N85" s="5">
        <f t="shared" si="21"/>
        <v>0</v>
      </c>
      <c r="O85" s="11">
        <f t="shared" si="25"/>
        <v>24.000000000000004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2.75">
      <c r="A86" s="14">
        <v>32829</v>
      </c>
      <c r="J86" s="9">
        <f t="shared" si="19"/>
        <v>0</v>
      </c>
      <c r="K86" s="9">
        <f t="shared" si="20"/>
        <v>0</v>
      </c>
      <c r="L86" s="9">
        <f t="shared" si="26"/>
        <v>24</v>
      </c>
      <c r="M86" s="9">
        <f t="shared" si="26"/>
        <v>25</v>
      </c>
      <c r="N86" s="5">
        <f t="shared" si="21"/>
        <v>0</v>
      </c>
      <c r="O86" s="11">
        <f t="shared" si="25"/>
        <v>24.000000000000004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2.75">
      <c r="A87" s="14">
        <v>32830</v>
      </c>
      <c r="B87" s="9"/>
      <c r="C87" s="9"/>
      <c r="D87" s="9"/>
      <c r="E87" s="9"/>
      <c r="F87" s="9"/>
      <c r="G87" s="9"/>
      <c r="H87" s="9"/>
      <c r="I87" s="9"/>
      <c r="J87" s="9">
        <f t="shared" si="19"/>
        <v>0</v>
      </c>
      <c r="K87" s="9">
        <f t="shared" si="20"/>
        <v>0</v>
      </c>
      <c r="L87" s="9">
        <f t="shared" si="26"/>
        <v>24</v>
      </c>
      <c r="M87" s="9">
        <f t="shared" si="26"/>
        <v>25</v>
      </c>
      <c r="N87" s="5">
        <f t="shared" si="21"/>
        <v>0</v>
      </c>
      <c r="O87" s="11">
        <f t="shared" si="25"/>
        <v>24.000000000000004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2.75">
      <c r="A88" s="14">
        <v>32831</v>
      </c>
      <c r="J88" s="9">
        <f t="shared" si="19"/>
        <v>0</v>
      </c>
      <c r="K88" s="9">
        <f t="shared" si="20"/>
        <v>0</v>
      </c>
      <c r="L88" s="9">
        <f t="shared" si="26"/>
        <v>24</v>
      </c>
      <c r="M88" s="9">
        <f t="shared" si="26"/>
        <v>25</v>
      </c>
      <c r="N88" s="5">
        <f t="shared" si="21"/>
        <v>0</v>
      </c>
      <c r="O88" s="11">
        <f t="shared" si="25"/>
        <v>24.000000000000004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2.75">
      <c r="A89" s="14">
        <v>32832</v>
      </c>
      <c r="J89" s="9">
        <f t="shared" si="19"/>
        <v>0</v>
      </c>
      <c r="K89" s="9">
        <f t="shared" si="20"/>
        <v>0</v>
      </c>
      <c r="L89" s="9">
        <f t="shared" si="26"/>
        <v>24</v>
      </c>
      <c r="M89" s="9">
        <f t="shared" si="26"/>
        <v>25</v>
      </c>
      <c r="N89" s="5">
        <f t="shared" si="21"/>
        <v>0</v>
      </c>
      <c r="O89" s="11">
        <f t="shared" si="25"/>
        <v>24.000000000000004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2.75">
      <c r="A90" s="14">
        <v>32833</v>
      </c>
      <c r="J90" s="9">
        <f t="shared" si="19"/>
        <v>0</v>
      </c>
      <c r="K90" s="9">
        <f t="shared" si="20"/>
        <v>0</v>
      </c>
      <c r="L90" s="9">
        <f t="shared" si="26"/>
        <v>24</v>
      </c>
      <c r="M90" s="9">
        <f t="shared" si="26"/>
        <v>25</v>
      </c>
      <c r="N90" s="5">
        <f t="shared" si="21"/>
        <v>0</v>
      </c>
      <c r="O90" s="11">
        <f t="shared" si="25"/>
        <v>24.000000000000004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2.75">
      <c r="A91" s="14">
        <v>32834</v>
      </c>
      <c r="J91" s="9">
        <f t="shared" si="19"/>
        <v>0</v>
      </c>
      <c r="K91" s="9">
        <f t="shared" si="20"/>
        <v>0</v>
      </c>
      <c r="L91" s="9">
        <f t="shared" si="26"/>
        <v>24</v>
      </c>
      <c r="M91" s="9">
        <f t="shared" si="26"/>
        <v>25</v>
      </c>
      <c r="N91" s="5">
        <f t="shared" si="21"/>
        <v>0</v>
      </c>
      <c r="O91" s="11">
        <f t="shared" si="25"/>
        <v>24.000000000000004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2.75">
      <c r="A92" s="14">
        <v>32835</v>
      </c>
      <c r="J92" s="9">
        <f t="shared" si="19"/>
        <v>0</v>
      </c>
      <c r="K92" s="9">
        <f t="shared" si="20"/>
        <v>0</v>
      </c>
      <c r="L92" s="9">
        <f t="shared" si="26"/>
        <v>24</v>
      </c>
      <c r="M92" s="9">
        <f t="shared" si="26"/>
        <v>25</v>
      </c>
      <c r="N92" s="5">
        <f t="shared" si="21"/>
        <v>0</v>
      </c>
      <c r="O92" s="11">
        <f t="shared" si="25"/>
        <v>24.000000000000004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2.75">
      <c r="A93" s="14">
        <v>32836</v>
      </c>
      <c r="J93" s="9">
        <f t="shared" si="19"/>
        <v>0</v>
      </c>
      <c r="K93" s="9">
        <f t="shared" si="20"/>
        <v>0</v>
      </c>
      <c r="L93" s="9">
        <f t="shared" si="26"/>
        <v>24</v>
      </c>
      <c r="M93" s="9">
        <f t="shared" si="26"/>
        <v>25</v>
      </c>
      <c r="N93" s="5">
        <f t="shared" si="21"/>
        <v>0</v>
      </c>
      <c r="O93" s="11">
        <f t="shared" si="25"/>
        <v>24.000000000000004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2.75">
      <c r="A94" s="14">
        <v>32837</v>
      </c>
      <c r="D94" s="9"/>
      <c r="E94" s="9"/>
      <c r="H94" s="9"/>
      <c r="I94" s="9"/>
      <c r="J94" s="9">
        <f t="shared" si="19"/>
        <v>0</v>
      </c>
      <c r="K94" s="9">
        <f t="shared" si="20"/>
        <v>0</v>
      </c>
      <c r="L94" s="9">
        <f t="shared" si="26"/>
        <v>24</v>
      </c>
      <c r="M94" s="9">
        <f t="shared" si="26"/>
        <v>25</v>
      </c>
      <c r="N94" s="5">
        <f t="shared" si="21"/>
        <v>0</v>
      </c>
      <c r="O94" s="11">
        <f t="shared" si="25"/>
        <v>24.000000000000004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2.75">
      <c r="A95" s="14">
        <v>32838</v>
      </c>
      <c r="J95" s="9">
        <f t="shared" si="19"/>
        <v>0</v>
      </c>
      <c r="K95" s="9">
        <f t="shared" si="20"/>
        <v>0</v>
      </c>
      <c r="L95" s="9">
        <f t="shared" si="26"/>
        <v>24</v>
      </c>
      <c r="M95" s="9">
        <f t="shared" si="26"/>
        <v>25</v>
      </c>
      <c r="N95" s="5">
        <f t="shared" si="21"/>
        <v>0</v>
      </c>
      <c r="O95" s="11">
        <f t="shared" si="25"/>
        <v>24.000000000000004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65</v>
      </c>
    </row>
    <row r="96" spans="1:18" ht="12.75">
      <c r="A96" s="14">
        <v>32839</v>
      </c>
      <c r="J96" s="9">
        <f t="shared" si="19"/>
        <v>0</v>
      </c>
      <c r="K96" s="9">
        <f t="shared" si="20"/>
        <v>0</v>
      </c>
      <c r="L96" s="9">
        <f t="shared" si="26"/>
        <v>24</v>
      </c>
      <c r="M96" s="9">
        <f t="shared" si="26"/>
        <v>25</v>
      </c>
      <c r="N96" s="5">
        <f t="shared" si="21"/>
        <v>0</v>
      </c>
      <c r="O96" s="11">
        <f t="shared" si="25"/>
        <v>24.000000000000004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2.75">
      <c r="A97" s="14">
        <v>32840</v>
      </c>
      <c r="J97" s="9">
        <f t="shared" si="19"/>
        <v>0</v>
      </c>
      <c r="K97" s="9">
        <f t="shared" si="20"/>
        <v>0</v>
      </c>
      <c r="L97" s="9">
        <f t="shared" si="26"/>
        <v>24</v>
      </c>
      <c r="M97" s="9">
        <f t="shared" si="26"/>
        <v>25</v>
      </c>
      <c r="N97" s="5">
        <f t="shared" si="21"/>
        <v>0</v>
      </c>
      <c r="O97" s="11">
        <f t="shared" si="25"/>
        <v>24.000000000000004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2.75">
      <c r="A98" s="14">
        <v>32841</v>
      </c>
      <c r="J98" s="9">
        <f t="shared" si="19"/>
        <v>0</v>
      </c>
      <c r="K98" s="9">
        <f t="shared" si="20"/>
        <v>0</v>
      </c>
      <c r="L98" s="9">
        <f t="shared" si="26"/>
        <v>24</v>
      </c>
      <c r="M98" s="9">
        <f t="shared" si="26"/>
        <v>25</v>
      </c>
      <c r="N98" s="5">
        <f t="shared" si="21"/>
        <v>0</v>
      </c>
      <c r="O98" s="11">
        <f t="shared" si="25"/>
        <v>24.000000000000004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14">
        <v>32842</v>
      </c>
      <c r="J99" s="9">
        <f t="shared" si="19"/>
        <v>0</v>
      </c>
      <c r="K99" s="9">
        <f t="shared" si="20"/>
        <v>0</v>
      </c>
      <c r="L99" s="9">
        <f t="shared" si="26"/>
        <v>24</v>
      </c>
      <c r="M99" s="9">
        <f t="shared" si="26"/>
        <v>25</v>
      </c>
      <c r="N99" s="5">
        <f t="shared" si="21"/>
        <v>0</v>
      </c>
      <c r="O99" s="11">
        <f t="shared" si="25"/>
        <v>24.000000000000004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14">
        <v>32843</v>
      </c>
      <c r="J100" s="9">
        <f t="shared" si="19"/>
        <v>0</v>
      </c>
      <c r="K100" s="9">
        <f t="shared" si="20"/>
        <v>0</v>
      </c>
      <c r="L100" s="9">
        <f t="shared" si="26"/>
        <v>24</v>
      </c>
      <c r="M100" s="9">
        <f t="shared" si="26"/>
        <v>25</v>
      </c>
      <c r="N100" s="5">
        <f t="shared" si="21"/>
        <v>0</v>
      </c>
      <c r="O100" s="11">
        <f t="shared" si="25"/>
        <v>24.000000000000004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2.75">
      <c r="A101" s="14">
        <v>32844</v>
      </c>
      <c r="C101" s="9"/>
      <c r="D101" s="9"/>
      <c r="E101" s="9"/>
      <c r="G101" s="9"/>
      <c r="H101" s="9"/>
      <c r="I101" s="9"/>
      <c r="J101" s="9">
        <f t="shared" si="19"/>
        <v>0</v>
      </c>
      <c r="K101" s="9">
        <f t="shared" si="20"/>
        <v>0</v>
      </c>
      <c r="L101" s="9">
        <f t="shared" si="26"/>
        <v>24</v>
      </c>
      <c r="M101" s="9">
        <f t="shared" si="26"/>
        <v>25</v>
      </c>
      <c r="N101" s="5">
        <f t="shared" si="21"/>
        <v>0</v>
      </c>
      <c r="O101" s="11">
        <f t="shared" si="25"/>
        <v>24.000000000000004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1</v>
      </c>
      <c r="C103" s="9">
        <f t="shared" si="27"/>
        <v>0</v>
      </c>
      <c r="D103" s="9">
        <f t="shared" si="27"/>
        <v>17</v>
      </c>
      <c r="E103" s="9">
        <f t="shared" si="27"/>
        <v>8</v>
      </c>
      <c r="F103" s="9">
        <f t="shared" si="27"/>
        <v>2</v>
      </c>
      <c r="G103" s="9">
        <f t="shared" si="27"/>
        <v>1</v>
      </c>
      <c r="H103" s="9">
        <f t="shared" si="27"/>
        <v>24</v>
      </c>
      <c r="I103" s="9">
        <f t="shared" si="27"/>
        <v>4</v>
      </c>
      <c r="J103" s="9">
        <f t="shared" si="27"/>
        <v>24</v>
      </c>
      <c r="K103" s="9">
        <f t="shared" si="27"/>
        <v>25</v>
      </c>
      <c r="N103" s="5">
        <f>SUM(N4:N101)</f>
        <v>24.000000000000004</v>
      </c>
      <c r="Q103" s="11">
        <f>SUM(Q4:Q101)</f>
        <v>4</v>
      </c>
      <c r="R103" s="11">
        <f>SUM(R4:R101)</f>
        <v>53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D1">
      <selection activeCell="AD1" sqref="AD1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67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1995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120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100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4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1.1</v>
      </c>
      <c r="AA4" s="5">
        <f aca="true" t="shared" si="6" ref="AA4:AA17">Z4*100/$Z$18</f>
        <v>2</v>
      </c>
      <c r="AB4" s="11">
        <f>SUM(Q4:Q10)+SUM(R4:R10)</f>
        <v>6</v>
      </c>
      <c r="AC4" s="11">
        <f>100*SUM(R4:R10)/AB4</f>
        <v>66.66666666666667</v>
      </c>
    </row>
    <row r="5" spans="1:29" ht="15">
      <c r="A5" s="14">
        <v>32748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110</v>
      </c>
      <c r="W5"/>
      <c r="X5"/>
      <c r="Y5" s="1" t="s">
        <v>39</v>
      </c>
      <c r="Z5" s="11">
        <f>SUM(N11:N17)</f>
        <v>1.6500000000000001</v>
      </c>
      <c r="AA5" s="5">
        <f t="shared" si="6"/>
        <v>2.9999999999999996</v>
      </c>
      <c r="AB5" s="11">
        <f>SUM(Q11:Q17)+SUM(R11:R17)</f>
        <v>5</v>
      </c>
      <c r="AC5" s="11">
        <f>100*SUM(R11:R17)/AB5</f>
        <v>80</v>
      </c>
    </row>
    <row r="6" spans="1:29" ht="15">
      <c r="A6" s="14">
        <v>32749</v>
      </c>
      <c r="D6" s="1">
        <v>1</v>
      </c>
      <c r="E6" s="1">
        <v>1</v>
      </c>
      <c r="J6" s="9">
        <f t="shared" si="0"/>
        <v>2</v>
      </c>
      <c r="K6" s="9">
        <f t="shared" si="1"/>
        <v>0</v>
      </c>
      <c r="L6" s="9">
        <f t="shared" si="7"/>
        <v>2</v>
      </c>
      <c r="M6" s="9">
        <f t="shared" si="7"/>
        <v>0</v>
      </c>
      <c r="N6" s="5">
        <f t="shared" si="2"/>
        <v>1.1</v>
      </c>
      <c r="O6" s="11">
        <f t="shared" si="8"/>
        <v>1.1</v>
      </c>
      <c r="P6" s="5">
        <f t="shared" si="3"/>
        <v>2</v>
      </c>
      <c r="Q6" s="9">
        <f t="shared" si="4"/>
        <v>0</v>
      </c>
      <c r="R6" s="9">
        <f t="shared" si="5"/>
        <v>2</v>
      </c>
      <c r="T6" s="8" t="s">
        <v>40</v>
      </c>
      <c r="V6" s="9">
        <f>Q103</f>
        <v>10</v>
      </c>
      <c r="W6"/>
      <c r="X6" s="1" t="s">
        <v>41</v>
      </c>
      <c r="Z6" s="11">
        <f>SUM(N18:N24)</f>
        <v>2.2</v>
      </c>
      <c r="AA6" s="5">
        <f t="shared" si="6"/>
        <v>4</v>
      </c>
      <c r="AB6" s="11">
        <f>SUM(Q18:Q24)+SUM(R18:R24)</f>
        <v>6</v>
      </c>
      <c r="AC6" s="11">
        <f>100*SUM(R18:R24)/AB6</f>
        <v>83.33333333333333</v>
      </c>
    </row>
    <row r="7" spans="1:29" ht="15">
      <c r="A7" s="14">
        <v>32750</v>
      </c>
      <c r="J7" s="9">
        <f t="shared" si="0"/>
        <v>0</v>
      </c>
      <c r="K7" s="9">
        <f t="shared" si="1"/>
        <v>0</v>
      </c>
      <c r="L7" s="9">
        <f t="shared" si="7"/>
        <v>2</v>
      </c>
      <c r="M7" s="9">
        <f t="shared" si="7"/>
        <v>0</v>
      </c>
      <c r="N7" s="5">
        <f t="shared" si="2"/>
        <v>0</v>
      </c>
      <c r="O7" s="11">
        <f t="shared" si="8"/>
        <v>1.1</v>
      </c>
      <c r="P7" s="5">
        <f t="shared" si="3"/>
        <v>2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91.66666666666667</v>
      </c>
      <c r="W7"/>
      <c r="Y7" s="1" t="s">
        <v>43</v>
      </c>
      <c r="Z7" s="11">
        <f>SUM(N25:N31)</f>
        <v>5.5</v>
      </c>
      <c r="AA7" s="5">
        <f t="shared" si="6"/>
        <v>9.999999999999998</v>
      </c>
      <c r="AB7" s="11">
        <f>SUM(Q25:Q31)+SUM(R25:R31)</f>
        <v>16</v>
      </c>
      <c r="AC7" s="11">
        <f>100*SUM(R25:R31)/AB7</f>
        <v>81.25</v>
      </c>
    </row>
    <row r="8" spans="1:29" ht="15">
      <c r="A8" s="14">
        <v>32751</v>
      </c>
      <c r="F8" s="1">
        <v>1</v>
      </c>
      <c r="G8" s="1">
        <v>1</v>
      </c>
      <c r="J8" s="9">
        <f t="shared" si="0"/>
        <v>0</v>
      </c>
      <c r="K8" s="9">
        <f t="shared" si="1"/>
        <v>-2</v>
      </c>
      <c r="L8" s="9">
        <f t="shared" si="7"/>
        <v>2</v>
      </c>
      <c r="M8" s="9">
        <f t="shared" si="7"/>
        <v>-2</v>
      </c>
      <c r="N8" s="5">
        <f t="shared" si="2"/>
        <v>-1.1</v>
      </c>
      <c r="O8" s="11">
        <f t="shared" si="8"/>
        <v>0</v>
      </c>
      <c r="P8" s="5">
        <f t="shared" si="3"/>
        <v>0</v>
      </c>
      <c r="Q8" s="9">
        <f t="shared" si="4"/>
        <v>2</v>
      </c>
      <c r="R8" s="9">
        <f t="shared" si="5"/>
        <v>0</v>
      </c>
      <c r="W8"/>
      <c r="X8" s="1" t="s">
        <v>44</v>
      </c>
      <c r="Z8" s="11">
        <f>SUM(N32:N38)</f>
        <v>1.6500000000000001</v>
      </c>
      <c r="AA8" s="5">
        <f t="shared" si="6"/>
        <v>2.9999999999999996</v>
      </c>
      <c r="AB8" s="11">
        <f>SUM(Q32:Q38)+SUM(R32:R38)</f>
        <v>5</v>
      </c>
      <c r="AC8" s="11">
        <f>100*SUM(R32:R38)/AB8</f>
        <v>80</v>
      </c>
    </row>
    <row r="9" spans="1:29" ht="15">
      <c r="A9" s="14">
        <v>32752</v>
      </c>
      <c r="J9" s="9">
        <f t="shared" si="0"/>
        <v>0</v>
      </c>
      <c r="K9" s="9">
        <f t="shared" si="1"/>
        <v>0</v>
      </c>
      <c r="L9" s="9">
        <f t="shared" si="7"/>
        <v>2</v>
      </c>
      <c r="M9" s="9">
        <f t="shared" si="7"/>
        <v>-2</v>
      </c>
      <c r="N9" s="5">
        <f t="shared" si="2"/>
        <v>0</v>
      </c>
      <c r="O9" s="11">
        <f t="shared" si="8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4.95</v>
      </c>
      <c r="AA9" s="5">
        <f t="shared" si="6"/>
        <v>8.999999999999998</v>
      </c>
      <c r="AB9" s="11">
        <f>SUM(Q39:Q45)+SUM(R39:R45)</f>
        <v>9</v>
      </c>
      <c r="AC9" s="11">
        <f>100*SUM(R39:R45)/AB9</f>
        <v>100</v>
      </c>
    </row>
    <row r="10" spans="1:29" ht="15">
      <c r="A10" s="14">
        <v>32753</v>
      </c>
      <c r="B10" s="9"/>
      <c r="C10" s="9"/>
      <c r="D10" s="9"/>
      <c r="E10" s="9">
        <v>1</v>
      </c>
      <c r="F10" s="9"/>
      <c r="G10" s="9"/>
      <c r="H10" s="9">
        <v>1</v>
      </c>
      <c r="I10" s="9"/>
      <c r="J10" s="9">
        <f t="shared" si="0"/>
        <v>1</v>
      </c>
      <c r="K10" s="9">
        <f t="shared" si="1"/>
        <v>1</v>
      </c>
      <c r="L10" s="9">
        <f t="shared" si="7"/>
        <v>3</v>
      </c>
      <c r="M10" s="9">
        <f t="shared" si="7"/>
        <v>-1</v>
      </c>
      <c r="N10" s="5">
        <f t="shared" si="2"/>
        <v>1.1</v>
      </c>
      <c r="O10" s="11">
        <f t="shared" si="8"/>
        <v>1.1</v>
      </c>
      <c r="P10" s="5">
        <f t="shared" si="3"/>
        <v>2</v>
      </c>
      <c r="Q10" s="9">
        <f t="shared" si="4"/>
        <v>0</v>
      </c>
      <c r="R10" s="9">
        <f t="shared" si="5"/>
        <v>2</v>
      </c>
      <c r="U10" s="8" t="s">
        <v>4</v>
      </c>
      <c r="V10" s="5">
        <f>100*(+E103/(E103+D103))</f>
        <v>54.385964912280706</v>
      </c>
      <c r="W10"/>
      <c r="X10" s="8" t="s">
        <v>47</v>
      </c>
      <c r="Z10" s="11">
        <f>SUM(N46:N52)</f>
        <v>11</v>
      </c>
      <c r="AA10" s="5">
        <f t="shared" si="6"/>
        <v>19.999999999999996</v>
      </c>
      <c r="AB10" s="11">
        <f>SUM(Q46:Q52)+SUM(R46:R52)</f>
        <v>20</v>
      </c>
      <c r="AC10" s="11">
        <f>100*SUM(R46:R52)/AB10</f>
        <v>100</v>
      </c>
    </row>
    <row r="11" spans="1:29" ht="15">
      <c r="A11" s="14">
        <v>32754</v>
      </c>
      <c r="J11" s="9">
        <f t="shared" si="0"/>
        <v>0</v>
      </c>
      <c r="K11" s="9">
        <f t="shared" si="1"/>
        <v>0</v>
      </c>
      <c r="L11" s="9">
        <f t="shared" si="7"/>
        <v>3</v>
      </c>
      <c r="M11" s="9">
        <f t="shared" si="7"/>
        <v>-1</v>
      </c>
      <c r="N11" s="5">
        <f t="shared" si="2"/>
        <v>0</v>
      </c>
      <c r="O11" s="11">
        <f t="shared" si="8"/>
        <v>1.1</v>
      </c>
      <c r="P11" s="5">
        <f t="shared" si="3"/>
        <v>2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20.754716981132077</v>
      </c>
      <c r="W11"/>
      <c r="Y11" s="8" t="s">
        <v>49</v>
      </c>
      <c r="Z11" s="11">
        <f>SUM(N53:N59)</f>
        <v>14.850000000000001</v>
      </c>
      <c r="AA11" s="5">
        <f t="shared" si="6"/>
        <v>27</v>
      </c>
      <c r="AB11" s="11">
        <f>SUM(Q53:Q59)+SUM(R53:R59)</f>
        <v>29</v>
      </c>
      <c r="AC11" s="11">
        <f>100*SUM(R53:R59)/AB11</f>
        <v>96.55172413793103</v>
      </c>
    </row>
    <row r="12" spans="1:29" ht="15">
      <c r="A12" s="14">
        <v>32755</v>
      </c>
      <c r="J12" s="9">
        <f t="shared" si="0"/>
        <v>0</v>
      </c>
      <c r="K12" s="9">
        <f t="shared" si="1"/>
        <v>0</v>
      </c>
      <c r="L12" s="9">
        <f t="shared" si="7"/>
        <v>3</v>
      </c>
      <c r="M12" s="9">
        <f t="shared" si="7"/>
        <v>-1</v>
      </c>
      <c r="N12" s="5">
        <f t="shared" si="2"/>
        <v>0</v>
      </c>
      <c r="O12" s="11">
        <f t="shared" si="8"/>
        <v>1.1</v>
      </c>
      <c r="P12" s="5">
        <f t="shared" si="3"/>
        <v>2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38.18181818181819</v>
      </c>
      <c r="W12"/>
      <c r="X12" s="8" t="s">
        <v>51</v>
      </c>
      <c r="Z12" s="11">
        <f>SUM(N60:N66)</f>
        <v>10.450000000000001</v>
      </c>
      <c r="AA12" s="5">
        <f t="shared" si="6"/>
        <v>18.999999999999996</v>
      </c>
      <c r="AB12" s="11">
        <f>SUM(Q60:Q66)+SUM(R60:R66)</f>
        <v>19</v>
      </c>
      <c r="AC12" s="11">
        <f>100*SUM(R60:R66)/AB12</f>
        <v>100</v>
      </c>
    </row>
    <row r="13" spans="1:29" ht="15">
      <c r="A13" s="14">
        <v>32756</v>
      </c>
      <c r="J13" s="9">
        <f t="shared" si="0"/>
        <v>0</v>
      </c>
      <c r="K13" s="9">
        <f t="shared" si="1"/>
        <v>0</v>
      </c>
      <c r="L13" s="9">
        <f t="shared" si="7"/>
        <v>3</v>
      </c>
      <c r="M13" s="9">
        <f t="shared" si="7"/>
        <v>-1</v>
      </c>
      <c r="N13" s="5">
        <f t="shared" si="2"/>
        <v>0</v>
      </c>
      <c r="O13" s="11">
        <f t="shared" si="8"/>
        <v>1.1</v>
      </c>
      <c r="P13" s="5">
        <f t="shared" si="3"/>
        <v>2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1.1</v>
      </c>
      <c r="AA13" s="5">
        <f t="shared" si="6"/>
        <v>2</v>
      </c>
      <c r="AB13" s="11">
        <f>SUM(Q67:Q73)+SUM(R67:R73)</f>
        <v>4</v>
      </c>
      <c r="AC13" s="11">
        <f>100*SUM(R67:R73)/AB13</f>
        <v>75</v>
      </c>
    </row>
    <row r="14" spans="1:29" ht="15">
      <c r="A14" s="14">
        <v>32757</v>
      </c>
      <c r="B14" s="9"/>
      <c r="C14" s="9"/>
      <c r="D14" s="9"/>
      <c r="E14" s="9"/>
      <c r="F14" s="9"/>
      <c r="G14" s="9"/>
      <c r="H14" s="9"/>
      <c r="I14" s="9"/>
      <c r="J14" s="9">
        <f t="shared" si="0"/>
        <v>0</v>
      </c>
      <c r="K14" s="9">
        <f t="shared" si="1"/>
        <v>0</v>
      </c>
      <c r="L14" s="9">
        <f t="shared" si="7"/>
        <v>3</v>
      </c>
      <c r="M14" s="9">
        <f t="shared" si="7"/>
        <v>-1</v>
      </c>
      <c r="N14" s="5">
        <f t="shared" si="2"/>
        <v>0</v>
      </c>
      <c r="O14" s="11">
        <f t="shared" si="8"/>
        <v>1.1</v>
      </c>
      <c r="P14" s="5">
        <f t="shared" si="3"/>
        <v>2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0.55</v>
      </c>
      <c r="AA14" s="5">
        <f t="shared" si="6"/>
        <v>1</v>
      </c>
      <c r="AB14" s="11">
        <f>SUM(Q74:Q80)+SUM(R74:R80)</f>
        <v>1</v>
      </c>
      <c r="AC14" s="11">
        <f>100*SUM(R74:R80)/AB14</f>
        <v>100</v>
      </c>
    </row>
    <row r="15" spans="1:29" ht="15">
      <c r="A15" s="14">
        <v>32758</v>
      </c>
      <c r="D15" s="9"/>
      <c r="E15" s="9"/>
      <c r="H15" s="9"/>
      <c r="I15" s="9"/>
      <c r="J15" s="9">
        <f t="shared" si="0"/>
        <v>0</v>
      </c>
      <c r="K15" s="9">
        <f t="shared" si="1"/>
        <v>0</v>
      </c>
      <c r="L15" s="9">
        <f t="shared" si="7"/>
        <v>3</v>
      </c>
      <c r="M15" s="9">
        <f t="shared" si="7"/>
        <v>-1</v>
      </c>
      <c r="N15" s="5">
        <f t="shared" si="2"/>
        <v>0</v>
      </c>
      <c r="O15" s="11">
        <f t="shared" si="8"/>
        <v>1.1</v>
      </c>
      <c r="P15" s="5">
        <f t="shared" si="3"/>
        <v>2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0</v>
      </c>
      <c r="AA15" s="5">
        <f t="shared" si="6"/>
        <v>0</v>
      </c>
      <c r="AB15" s="11">
        <f>SUM(Q81:Q87)+SUM(R81:R87)</f>
        <v>0</v>
      </c>
      <c r="AC15" s="11" t="e">
        <f>100*SUM(R81:R87)/AB15</f>
        <v>#DIV/0!</v>
      </c>
    </row>
    <row r="16" spans="1:29" ht="12.75">
      <c r="A16" s="14">
        <v>32759</v>
      </c>
      <c r="J16" s="9">
        <f t="shared" si="0"/>
        <v>0</v>
      </c>
      <c r="K16" s="9">
        <f t="shared" si="1"/>
        <v>0</v>
      </c>
      <c r="L16" s="9">
        <f t="shared" si="7"/>
        <v>3</v>
      </c>
      <c r="M16" s="9">
        <f t="shared" si="7"/>
        <v>-1</v>
      </c>
      <c r="N16" s="5">
        <f t="shared" si="2"/>
        <v>0</v>
      </c>
      <c r="O16" s="11">
        <f t="shared" si="8"/>
        <v>1.1</v>
      </c>
      <c r="P16" s="5">
        <f t="shared" si="3"/>
        <v>2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 t="e">
        <f>100*SUM(R88:R94)/AB16</f>
        <v>#DIV/0!</v>
      </c>
    </row>
    <row r="17" spans="1:29" ht="15">
      <c r="A17" s="14">
        <v>32760</v>
      </c>
      <c r="B17" s="9"/>
      <c r="D17" s="9">
        <v>1</v>
      </c>
      <c r="E17" s="9">
        <v>1</v>
      </c>
      <c r="F17" s="9">
        <v>1</v>
      </c>
      <c r="H17" s="9">
        <v>2</v>
      </c>
      <c r="I17" s="9"/>
      <c r="J17" s="9">
        <f t="shared" si="0"/>
        <v>2</v>
      </c>
      <c r="K17" s="9">
        <f t="shared" si="1"/>
        <v>1</v>
      </c>
      <c r="L17" s="9">
        <f t="shared" si="7"/>
        <v>5</v>
      </c>
      <c r="M17" s="9">
        <f t="shared" si="7"/>
        <v>0</v>
      </c>
      <c r="N17" s="5">
        <f t="shared" si="2"/>
        <v>1.6500000000000001</v>
      </c>
      <c r="O17" s="11">
        <f t="shared" si="8"/>
        <v>2.75</v>
      </c>
      <c r="P17" s="5">
        <f t="shared" si="3"/>
        <v>4.999999999999999</v>
      </c>
      <c r="Q17" s="9">
        <f t="shared" si="4"/>
        <v>1</v>
      </c>
      <c r="R17" s="9">
        <f t="shared" si="5"/>
        <v>4</v>
      </c>
      <c r="T17" s="8"/>
      <c r="X17"/>
      <c r="Y17" s="8" t="s">
        <v>56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 t="e">
        <f>100*SUM(R95:R101)/AB17</f>
        <v>#DIV/0!</v>
      </c>
    </row>
    <row r="18" spans="1:27" ht="12.75">
      <c r="A18" s="14">
        <v>32761</v>
      </c>
      <c r="J18" s="9">
        <f t="shared" si="0"/>
        <v>0</v>
      </c>
      <c r="K18" s="9">
        <f t="shared" si="1"/>
        <v>0</v>
      </c>
      <c r="L18" s="9">
        <f t="shared" si="7"/>
        <v>5</v>
      </c>
      <c r="M18" s="9">
        <f t="shared" si="7"/>
        <v>0</v>
      </c>
      <c r="N18" s="5">
        <f t="shared" si="2"/>
        <v>0</v>
      </c>
      <c r="O18" s="11">
        <f t="shared" si="8"/>
        <v>2.75</v>
      </c>
      <c r="P18" s="5">
        <f t="shared" si="3"/>
        <v>4.999999999999999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55.00000000000001</v>
      </c>
      <c r="AA18" s="9">
        <f>SUM(AA4:AA17)</f>
        <v>100</v>
      </c>
    </row>
    <row r="19" spans="1:29" ht="15">
      <c r="A19" s="14">
        <v>32762</v>
      </c>
      <c r="D19" s="1">
        <v>1</v>
      </c>
      <c r="J19" s="9">
        <f t="shared" si="0"/>
        <v>1</v>
      </c>
      <c r="K19" s="9">
        <f t="shared" si="1"/>
        <v>0</v>
      </c>
      <c r="L19" s="9">
        <f t="shared" si="7"/>
        <v>6</v>
      </c>
      <c r="M19" s="9">
        <f t="shared" si="7"/>
        <v>0</v>
      </c>
      <c r="N19" s="5">
        <f t="shared" si="2"/>
        <v>0.55</v>
      </c>
      <c r="O19" s="11">
        <f t="shared" si="8"/>
        <v>3.3</v>
      </c>
      <c r="P19" s="5">
        <f t="shared" si="3"/>
        <v>5.999999999999999</v>
      </c>
      <c r="Q19" s="9">
        <f t="shared" si="4"/>
        <v>0</v>
      </c>
      <c r="R19" s="9">
        <f t="shared" si="5"/>
        <v>1</v>
      </c>
      <c r="X19"/>
      <c r="Y19"/>
      <c r="Z19"/>
      <c r="AA19"/>
      <c r="AB19"/>
      <c r="AC19"/>
    </row>
    <row r="20" spans="1:20" ht="12.75">
      <c r="A20" s="14">
        <v>32763</v>
      </c>
      <c r="B20" s="9"/>
      <c r="C20" s="9"/>
      <c r="D20" s="9"/>
      <c r="E20" s="9"/>
      <c r="F20" s="9"/>
      <c r="G20" s="9"/>
      <c r="H20" s="9"/>
      <c r="I20" s="9"/>
      <c r="J20" s="9">
        <f t="shared" si="0"/>
        <v>0</v>
      </c>
      <c r="K20" s="9">
        <f t="shared" si="1"/>
        <v>0</v>
      </c>
      <c r="L20" s="9">
        <f t="shared" si="7"/>
        <v>6</v>
      </c>
      <c r="M20" s="9">
        <f t="shared" si="7"/>
        <v>0</v>
      </c>
      <c r="N20" s="5">
        <f t="shared" si="2"/>
        <v>0</v>
      </c>
      <c r="O20" s="11">
        <f t="shared" si="8"/>
        <v>3.3</v>
      </c>
      <c r="P20" s="5">
        <f t="shared" si="3"/>
        <v>5.999999999999999</v>
      </c>
      <c r="Q20" s="9">
        <f t="shared" si="4"/>
        <v>0</v>
      </c>
      <c r="R20" s="9">
        <f t="shared" si="5"/>
        <v>0</v>
      </c>
      <c r="T20" s="8"/>
    </row>
    <row r="21" spans="1:25" ht="15">
      <c r="A21" s="14">
        <v>32764</v>
      </c>
      <c r="J21" s="9">
        <f t="shared" si="0"/>
        <v>0</v>
      </c>
      <c r="K21" s="9">
        <f t="shared" si="1"/>
        <v>0</v>
      </c>
      <c r="L21" s="9">
        <f t="shared" si="7"/>
        <v>6</v>
      </c>
      <c r="M21" s="9">
        <f t="shared" si="7"/>
        <v>0</v>
      </c>
      <c r="N21" s="5">
        <f t="shared" si="2"/>
        <v>0</v>
      </c>
      <c r="O21" s="11">
        <f t="shared" si="8"/>
        <v>3.3</v>
      </c>
      <c r="P21" s="5">
        <f t="shared" si="3"/>
        <v>5.999999999999999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4">
        <v>32765</v>
      </c>
      <c r="D22" s="1">
        <v>1</v>
      </c>
      <c r="J22" s="9">
        <f t="shared" si="0"/>
        <v>1</v>
      </c>
      <c r="K22" s="9">
        <f t="shared" si="1"/>
        <v>0</v>
      </c>
      <c r="L22" s="9">
        <f t="shared" si="7"/>
        <v>7</v>
      </c>
      <c r="M22" s="9">
        <f t="shared" si="7"/>
        <v>0</v>
      </c>
      <c r="N22" s="5">
        <f t="shared" si="2"/>
        <v>0.55</v>
      </c>
      <c r="O22" s="11">
        <f t="shared" si="8"/>
        <v>3.8499999999999996</v>
      </c>
      <c r="P22" s="5">
        <f t="shared" si="3"/>
        <v>6.999999999999998</v>
      </c>
      <c r="Q22" s="9">
        <f t="shared" si="4"/>
        <v>0</v>
      </c>
      <c r="R22" s="9">
        <f t="shared" si="5"/>
        <v>1</v>
      </c>
      <c r="X22"/>
      <c r="Y22"/>
    </row>
    <row r="23" spans="1:25" ht="15">
      <c r="A23" s="14">
        <v>32766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7</v>
      </c>
      <c r="M23" s="9">
        <f t="shared" si="7"/>
        <v>0</v>
      </c>
      <c r="N23" s="5">
        <f t="shared" si="2"/>
        <v>0</v>
      </c>
      <c r="O23" s="11">
        <f t="shared" si="8"/>
        <v>3.8499999999999996</v>
      </c>
      <c r="P23" s="5">
        <f t="shared" si="3"/>
        <v>6.999999999999998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4">
        <v>32767</v>
      </c>
      <c r="B24" s="9"/>
      <c r="D24" s="9">
        <v>1</v>
      </c>
      <c r="E24" s="9">
        <v>1</v>
      </c>
      <c r="F24" s="9"/>
      <c r="G24" s="1">
        <v>1</v>
      </c>
      <c r="H24" s="9"/>
      <c r="I24" s="9">
        <v>1</v>
      </c>
      <c r="J24" s="9">
        <f t="shared" si="0"/>
        <v>2</v>
      </c>
      <c r="K24" s="9">
        <f t="shared" si="1"/>
        <v>0</v>
      </c>
      <c r="L24" s="9">
        <f t="shared" si="7"/>
        <v>9</v>
      </c>
      <c r="M24" s="9">
        <f t="shared" si="7"/>
        <v>0</v>
      </c>
      <c r="N24" s="5">
        <f t="shared" si="2"/>
        <v>1.1</v>
      </c>
      <c r="O24" s="11">
        <f t="shared" si="8"/>
        <v>4.949999999999999</v>
      </c>
      <c r="P24" s="5">
        <f t="shared" si="3"/>
        <v>8.999999999999998</v>
      </c>
      <c r="Q24" s="9">
        <f t="shared" si="4"/>
        <v>1</v>
      </c>
      <c r="R24" s="9">
        <f t="shared" si="5"/>
        <v>3</v>
      </c>
      <c r="T24" s="8"/>
      <c r="X24"/>
      <c r="Y24"/>
    </row>
    <row r="25" spans="1:25" ht="15">
      <c r="A25" s="14">
        <v>32768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9</v>
      </c>
      <c r="M25" s="9">
        <f t="shared" si="9"/>
        <v>0</v>
      </c>
      <c r="N25" s="5">
        <f t="shared" si="2"/>
        <v>0</v>
      </c>
      <c r="O25" s="11">
        <f t="shared" si="8"/>
        <v>4.949999999999999</v>
      </c>
      <c r="P25" s="5">
        <f t="shared" si="3"/>
        <v>8.999999999999998</v>
      </c>
      <c r="Q25" s="9">
        <f t="shared" si="4"/>
        <v>0</v>
      </c>
      <c r="R25" s="9">
        <f t="shared" si="5"/>
        <v>0</v>
      </c>
      <c r="S25" s="8" t="s">
        <v>60</v>
      </c>
      <c r="X25"/>
      <c r="Y25"/>
    </row>
    <row r="26" spans="1:25" ht="15">
      <c r="A26" s="14">
        <v>32769</v>
      </c>
      <c r="C26" s="9"/>
      <c r="D26" s="9"/>
      <c r="E26" s="9"/>
      <c r="G26" s="9"/>
      <c r="H26" s="9">
        <v>1</v>
      </c>
      <c r="I26" s="9">
        <v>1</v>
      </c>
      <c r="J26" s="9">
        <f t="shared" si="0"/>
        <v>0</v>
      </c>
      <c r="K26" s="9">
        <f t="shared" si="1"/>
        <v>2</v>
      </c>
      <c r="L26" s="9">
        <f t="shared" si="9"/>
        <v>9</v>
      </c>
      <c r="M26" s="9">
        <f t="shared" si="9"/>
        <v>2</v>
      </c>
      <c r="N26" s="5">
        <f t="shared" si="2"/>
        <v>1.1</v>
      </c>
      <c r="O26" s="11">
        <f t="shared" si="8"/>
        <v>6.049999999999999</v>
      </c>
      <c r="P26" s="5">
        <f t="shared" si="3"/>
        <v>10.999999999999996</v>
      </c>
      <c r="Q26" s="9">
        <f t="shared" si="4"/>
        <v>0</v>
      </c>
      <c r="R26" s="9">
        <f t="shared" si="5"/>
        <v>2</v>
      </c>
      <c r="T26" s="8"/>
      <c r="X26"/>
      <c r="Y26"/>
    </row>
    <row r="27" spans="1:25" ht="15">
      <c r="A27" s="14">
        <v>32770</v>
      </c>
      <c r="J27" s="9">
        <f t="shared" si="0"/>
        <v>0</v>
      </c>
      <c r="K27" s="9">
        <f t="shared" si="1"/>
        <v>0</v>
      </c>
      <c r="L27" s="9">
        <f t="shared" si="9"/>
        <v>9</v>
      </c>
      <c r="M27" s="9">
        <f t="shared" si="9"/>
        <v>2</v>
      </c>
      <c r="N27" s="5">
        <f t="shared" si="2"/>
        <v>0</v>
      </c>
      <c r="O27" s="11">
        <f t="shared" si="8"/>
        <v>6.049999999999999</v>
      </c>
      <c r="P27" s="5">
        <f t="shared" si="3"/>
        <v>10.999999999999996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2.75">
      <c r="A28" s="14">
        <v>32771</v>
      </c>
      <c r="E28" s="1">
        <v>1</v>
      </c>
      <c r="H28" s="1">
        <v>1</v>
      </c>
      <c r="I28" s="1">
        <v>1</v>
      </c>
      <c r="J28" s="9">
        <f t="shared" si="0"/>
        <v>1</v>
      </c>
      <c r="K28" s="9">
        <f t="shared" si="1"/>
        <v>2</v>
      </c>
      <c r="L28" s="9">
        <f t="shared" si="9"/>
        <v>10</v>
      </c>
      <c r="M28" s="9">
        <f t="shared" si="9"/>
        <v>4</v>
      </c>
      <c r="N28" s="5">
        <f t="shared" si="2"/>
        <v>1.6500000000000001</v>
      </c>
      <c r="O28" s="11">
        <f t="shared" si="8"/>
        <v>7.699999999999999</v>
      </c>
      <c r="P28" s="5">
        <f t="shared" si="3"/>
        <v>13.999999999999996</v>
      </c>
      <c r="Q28" s="9">
        <f t="shared" si="4"/>
        <v>0</v>
      </c>
      <c r="R28" s="9">
        <f t="shared" si="5"/>
        <v>3</v>
      </c>
      <c r="T28" s="8"/>
    </row>
    <row r="29" spans="1:18" ht="12.75">
      <c r="A29" s="14">
        <v>32772</v>
      </c>
      <c r="J29" s="9">
        <f t="shared" si="0"/>
        <v>0</v>
      </c>
      <c r="K29" s="9">
        <f t="shared" si="1"/>
        <v>0</v>
      </c>
      <c r="L29" s="9">
        <f t="shared" si="9"/>
        <v>10</v>
      </c>
      <c r="M29" s="9">
        <f t="shared" si="9"/>
        <v>4</v>
      </c>
      <c r="N29" s="5">
        <f t="shared" si="2"/>
        <v>0</v>
      </c>
      <c r="O29" s="11">
        <f t="shared" si="8"/>
        <v>7.699999999999999</v>
      </c>
      <c r="P29" s="5">
        <f t="shared" si="3"/>
        <v>13.999999999999996</v>
      </c>
      <c r="Q29" s="9">
        <f t="shared" si="4"/>
        <v>0</v>
      </c>
      <c r="R29" s="9">
        <f t="shared" si="5"/>
        <v>0</v>
      </c>
    </row>
    <row r="30" spans="1:20" ht="12.75">
      <c r="A30" s="14">
        <v>32773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9"/>
        <v>10</v>
      </c>
      <c r="M30" s="9">
        <f t="shared" si="9"/>
        <v>4</v>
      </c>
      <c r="N30" s="5">
        <f t="shared" si="2"/>
        <v>0</v>
      </c>
      <c r="O30" s="11">
        <f t="shared" si="8"/>
        <v>7.699999999999999</v>
      </c>
      <c r="P30" s="5">
        <f t="shared" si="3"/>
        <v>13.999999999999996</v>
      </c>
      <c r="Q30" s="9">
        <f t="shared" si="4"/>
        <v>0</v>
      </c>
      <c r="R30" s="9">
        <f t="shared" si="5"/>
        <v>0</v>
      </c>
      <c r="T30" s="8"/>
    </row>
    <row r="31" spans="1:20" ht="12.75">
      <c r="A31" s="14">
        <v>32774</v>
      </c>
      <c r="B31" s="1">
        <v>1</v>
      </c>
      <c r="C31" s="9"/>
      <c r="D31" s="9">
        <v>2</v>
      </c>
      <c r="E31" s="9">
        <v>1</v>
      </c>
      <c r="F31" s="1">
        <v>2</v>
      </c>
      <c r="G31" s="9"/>
      <c r="H31" s="9">
        <v>4</v>
      </c>
      <c r="I31" s="9">
        <v>1</v>
      </c>
      <c r="J31" s="9">
        <f t="shared" si="0"/>
        <v>2</v>
      </c>
      <c r="K31" s="9">
        <f t="shared" si="1"/>
        <v>3</v>
      </c>
      <c r="L31" s="9">
        <f t="shared" si="9"/>
        <v>12</v>
      </c>
      <c r="M31" s="9">
        <f t="shared" si="9"/>
        <v>7</v>
      </c>
      <c r="N31" s="5">
        <f t="shared" si="2"/>
        <v>2.75</v>
      </c>
      <c r="O31" s="11">
        <f t="shared" si="8"/>
        <v>10.45</v>
      </c>
      <c r="P31" s="5">
        <f t="shared" si="3"/>
        <v>18.999999999999996</v>
      </c>
      <c r="Q31" s="9">
        <f t="shared" si="4"/>
        <v>3</v>
      </c>
      <c r="R31" s="9">
        <f t="shared" si="5"/>
        <v>8</v>
      </c>
      <c r="T31" s="8"/>
    </row>
    <row r="32" spans="1:18" ht="12.75">
      <c r="A32" s="14">
        <v>32775</v>
      </c>
      <c r="J32" s="9">
        <f t="shared" si="0"/>
        <v>0</v>
      </c>
      <c r="K32" s="9">
        <f t="shared" si="1"/>
        <v>0</v>
      </c>
      <c r="L32" s="9">
        <f t="shared" si="9"/>
        <v>12</v>
      </c>
      <c r="M32" s="9">
        <f t="shared" si="9"/>
        <v>7</v>
      </c>
      <c r="N32" s="5">
        <f t="shared" si="2"/>
        <v>0</v>
      </c>
      <c r="O32" s="11">
        <f t="shared" si="8"/>
        <v>10.45</v>
      </c>
      <c r="P32" s="5">
        <f t="shared" si="3"/>
        <v>18.999999999999996</v>
      </c>
      <c r="Q32" s="9">
        <f t="shared" si="4"/>
        <v>0</v>
      </c>
      <c r="R32" s="9">
        <f t="shared" si="5"/>
        <v>0</v>
      </c>
    </row>
    <row r="33" spans="1:18" ht="12.75">
      <c r="A33" s="14">
        <v>32776</v>
      </c>
      <c r="J33" s="9">
        <f t="shared" si="0"/>
        <v>0</v>
      </c>
      <c r="K33" s="9">
        <f t="shared" si="1"/>
        <v>0</v>
      </c>
      <c r="L33" s="9">
        <f t="shared" si="9"/>
        <v>12</v>
      </c>
      <c r="M33" s="9">
        <f t="shared" si="9"/>
        <v>7</v>
      </c>
      <c r="N33" s="5">
        <f t="shared" si="2"/>
        <v>0</v>
      </c>
      <c r="O33" s="11">
        <f t="shared" si="8"/>
        <v>10.45</v>
      </c>
      <c r="P33" s="5">
        <f t="shared" si="3"/>
        <v>18.999999999999996</v>
      </c>
      <c r="Q33" s="9">
        <f t="shared" si="4"/>
        <v>0</v>
      </c>
      <c r="R33" s="9">
        <f t="shared" si="5"/>
        <v>0</v>
      </c>
    </row>
    <row r="34" spans="1:18" ht="12.75">
      <c r="A34" s="14">
        <v>32777</v>
      </c>
      <c r="D34" s="9"/>
      <c r="E34" s="9"/>
      <c r="H34" s="9"/>
      <c r="I34" s="9"/>
      <c r="J34" s="9">
        <f t="shared" si="0"/>
        <v>0</v>
      </c>
      <c r="K34" s="9">
        <f t="shared" si="1"/>
        <v>0</v>
      </c>
      <c r="L34" s="9">
        <f t="shared" si="9"/>
        <v>12</v>
      </c>
      <c r="M34" s="9">
        <f t="shared" si="9"/>
        <v>7</v>
      </c>
      <c r="N34" s="5">
        <f t="shared" si="2"/>
        <v>0</v>
      </c>
      <c r="O34" s="11">
        <f t="shared" si="8"/>
        <v>10.45</v>
      </c>
      <c r="P34" s="5">
        <f t="shared" si="3"/>
        <v>18.999999999999996</v>
      </c>
      <c r="Q34" s="9">
        <f t="shared" si="4"/>
        <v>0</v>
      </c>
      <c r="R34" s="9">
        <f t="shared" si="5"/>
        <v>0</v>
      </c>
    </row>
    <row r="35" spans="1:18" ht="12.75">
      <c r="A35" s="14">
        <v>32778</v>
      </c>
      <c r="E35" s="1">
        <v>1</v>
      </c>
      <c r="G35" s="1">
        <v>1</v>
      </c>
      <c r="H35" s="1">
        <v>1</v>
      </c>
      <c r="I35" s="1">
        <v>1</v>
      </c>
      <c r="J35" s="9">
        <f t="shared" si="0"/>
        <v>1</v>
      </c>
      <c r="K35" s="9">
        <f t="shared" si="1"/>
        <v>1</v>
      </c>
      <c r="L35" s="9">
        <f t="shared" si="9"/>
        <v>13</v>
      </c>
      <c r="M35" s="9">
        <f t="shared" si="9"/>
        <v>8</v>
      </c>
      <c r="N35" s="5">
        <f t="shared" si="2"/>
        <v>1.1</v>
      </c>
      <c r="O35" s="11">
        <f t="shared" si="8"/>
        <v>11.549999999999999</v>
      </c>
      <c r="P35" s="5">
        <f t="shared" si="3"/>
        <v>20.999999999999996</v>
      </c>
      <c r="Q35" s="9">
        <f t="shared" si="4"/>
        <v>1</v>
      </c>
      <c r="R35" s="9">
        <f t="shared" si="5"/>
        <v>3</v>
      </c>
    </row>
    <row r="36" spans="1:18" ht="12.75">
      <c r="A36" s="14">
        <v>32779</v>
      </c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13</v>
      </c>
      <c r="M36" s="9">
        <f t="shared" si="9"/>
        <v>8</v>
      </c>
      <c r="N36" s="5">
        <f aca="true" t="shared" si="12" ref="N36:N67">(+J36+K36)*($J$103/($J$103+$K$103))</f>
        <v>0</v>
      </c>
      <c r="O36" s="11">
        <f t="shared" si="8"/>
        <v>11.549999999999999</v>
      </c>
      <c r="P36" s="5">
        <f aca="true" t="shared" si="13" ref="P36:P67">O36*100/$N$103</f>
        <v>20.999999999999996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2.75">
      <c r="A37" s="14">
        <v>32780</v>
      </c>
      <c r="J37" s="9">
        <f t="shared" si="10"/>
        <v>0</v>
      </c>
      <c r="K37" s="9">
        <f t="shared" si="11"/>
        <v>0</v>
      </c>
      <c r="L37" s="9">
        <f t="shared" si="9"/>
        <v>13</v>
      </c>
      <c r="M37" s="9">
        <f t="shared" si="9"/>
        <v>8</v>
      </c>
      <c r="N37" s="5">
        <f t="shared" si="12"/>
        <v>0</v>
      </c>
      <c r="O37" s="11">
        <f aca="true" t="shared" si="16" ref="O37:O68">O36+N37</f>
        <v>11.549999999999999</v>
      </c>
      <c r="P37" s="5">
        <f t="shared" si="13"/>
        <v>20.999999999999996</v>
      </c>
      <c r="Q37" s="9">
        <f t="shared" si="14"/>
        <v>0</v>
      </c>
      <c r="R37" s="9">
        <f t="shared" si="15"/>
        <v>0</v>
      </c>
    </row>
    <row r="38" spans="1:18" ht="12.75">
      <c r="A38" s="14">
        <v>32781</v>
      </c>
      <c r="D38" s="9"/>
      <c r="E38" s="9"/>
      <c r="H38" s="9">
        <v>1</v>
      </c>
      <c r="I38" s="9"/>
      <c r="J38" s="9">
        <f t="shared" si="10"/>
        <v>0</v>
      </c>
      <c r="K38" s="9">
        <f t="shared" si="11"/>
        <v>1</v>
      </c>
      <c r="L38" s="9">
        <f t="shared" si="9"/>
        <v>13</v>
      </c>
      <c r="M38" s="9">
        <f t="shared" si="9"/>
        <v>9</v>
      </c>
      <c r="N38" s="5">
        <f t="shared" si="12"/>
        <v>0.55</v>
      </c>
      <c r="O38" s="11">
        <f t="shared" si="16"/>
        <v>12.1</v>
      </c>
      <c r="P38" s="5">
        <f t="shared" si="13"/>
        <v>21.999999999999996</v>
      </c>
      <c r="Q38" s="9">
        <f t="shared" si="14"/>
        <v>0</v>
      </c>
      <c r="R38" s="9">
        <f t="shared" si="15"/>
        <v>1</v>
      </c>
    </row>
    <row r="39" spans="1:19" ht="12.75">
      <c r="A39" s="14">
        <v>32782</v>
      </c>
      <c r="J39" s="9">
        <f t="shared" si="10"/>
        <v>0</v>
      </c>
      <c r="K39" s="9">
        <f t="shared" si="11"/>
        <v>0</v>
      </c>
      <c r="L39" s="9">
        <f t="shared" si="9"/>
        <v>13</v>
      </c>
      <c r="M39" s="9">
        <f t="shared" si="9"/>
        <v>9</v>
      </c>
      <c r="N39" s="5">
        <f t="shared" si="12"/>
        <v>0</v>
      </c>
      <c r="O39" s="11">
        <f t="shared" si="16"/>
        <v>12.1</v>
      </c>
      <c r="P39" s="5">
        <f t="shared" si="13"/>
        <v>21.999999999999996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2.75">
      <c r="A40" s="14">
        <v>32783</v>
      </c>
      <c r="J40" s="9">
        <f t="shared" si="10"/>
        <v>0</v>
      </c>
      <c r="K40" s="9">
        <f t="shared" si="11"/>
        <v>0</v>
      </c>
      <c r="L40" s="9">
        <f t="shared" si="9"/>
        <v>13</v>
      </c>
      <c r="M40" s="9">
        <f t="shared" si="9"/>
        <v>9</v>
      </c>
      <c r="N40" s="5">
        <f t="shared" si="12"/>
        <v>0</v>
      </c>
      <c r="O40" s="11">
        <f t="shared" si="16"/>
        <v>12.1</v>
      </c>
      <c r="P40" s="5">
        <f t="shared" si="13"/>
        <v>21.999999999999996</v>
      </c>
      <c r="Q40" s="9">
        <f t="shared" si="14"/>
        <v>0</v>
      </c>
      <c r="R40" s="9">
        <f t="shared" si="15"/>
        <v>0</v>
      </c>
    </row>
    <row r="41" spans="1:18" ht="12.75">
      <c r="A41" s="14">
        <v>32784</v>
      </c>
      <c r="H41" s="1">
        <v>1</v>
      </c>
      <c r="J41" s="9">
        <f t="shared" si="10"/>
        <v>0</v>
      </c>
      <c r="K41" s="9">
        <f t="shared" si="11"/>
        <v>1</v>
      </c>
      <c r="L41" s="9">
        <f t="shared" si="9"/>
        <v>13</v>
      </c>
      <c r="M41" s="9">
        <f t="shared" si="9"/>
        <v>10</v>
      </c>
      <c r="N41" s="5">
        <f t="shared" si="12"/>
        <v>0.55</v>
      </c>
      <c r="O41" s="11">
        <f t="shared" si="16"/>
        <v>12.65</v>
      </c>
      <c r="P41" s="5">
        <f t="shared" si="13"/>
        <v>22.999999999999996</v>
      </c>
      <c r="Q41" s="9">
        <f t="shared" si="14"/>
        <v>0</v>
      </c>
      <c r="R41" s="9">
        <f t="shared" si="15"/>
        <v>1</v>
      </c>
    </row>
    <row r="42" spans="1:18" ht="12.75">
      <c r="A42" s="14">
        <v>32785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9"/>
        <v>13</v>
      </c>
      <c r="M42" s="9">
        <f t="shared" si="9"/>
        <v>10</v>
      </c>
      <c r="N42" s="5">
        <f t="shared" si="12"/>
        <v>0</v>
      </c>
      <c r="O42" s="11">
        <f t="shared" si="16"/>
        <v>12.65</v>
      </c>
      <c r="P42" s="5">
        <f t="shared" si="13"/>
        <v>22.999999999999996</v>
      </c>
      <c r="Q42" s="9">
        <f t="shared" si="14"/>
        <v>0</v>
      </c>
      <c r="R42" s="9">
        <f t="shared" si="15"/>
        <v>0</v>
      </c>
    </row>
    <row r="43" spans="1:18" ht="12.75">
      <c r="A43" s="14">
        <v>32786</v>
      </c>
      <c r="E43" s="1">
        <v>1</v>
      </c>
      <c r="H43" s="1">
        <v>2</v>
      </c>
      <c r="I43" s="1">
        <v>1</v>
      </c>
      <c r="J43" s="9">
        <f t="shared" si="10"/>
        <v>1</v>
      </c>
      <c r="K43" s="9">
        <f t="shared" si="11"/>
        <v>3</v>
      </c>
      <c r="L43" s="9">
        <f t="shared" si="9"/>
        <v>14</v>
      </c>
      <c r="M43" s="9">
        <f t="shared" si="9"/>
        <v>13</v>
      </c>
      <c r="N43" s="5">
        <f t="shared" si="12"/>
        <v>2.2</v>
      </c>
      <c r="O43" s="11">
        <f t="shared" si="16"/>
        <v>14.850000000000001</v>
      </c>
      <c r="P43" s="5">
        <f t="shared" si="13"/>
        <v>27</v>
      </c>
      <c r="Q43" s="9">
        <f t="shared" si="14"/>
        <v>0</v>
      </c>
      <c r="R43" s="9">
        <f t="shared" si="15"/>
        <v>4</v>
      </c>
    </row>
    <row r="44" spans="1:18" ht="12.75">
      <c r="A44" s="14">
        <v>32787</v>
      </c>
      <c r="J44" s="9">
        <f t="shared" si="10"/>
        <v>0</v>
      </c>
      <c r="K44" s="9">
        <f t="shared" si="11"/>
        <v>0</v>
      </c>
      <c r="L44" s="9">
        <f t="shared" si="9"/>
        <v>14</v>
      </c>
      <c r="M44" s="9">
        <f t="shared" si="9"/>
        <v>13</v>
      </c>
      <c r="N44" s="5">
        <f t="shared" si="12"/>
        <v>0</v>
      </c>
      <c r="O44" s="11">
        <f t="shared" si="16"/>
        <v>14.850000000000001</v>
      </c>
      <c r="P44" s="5">
        <f t="shared" si="13"/>
        <v>27</v>
      </c>
      <c r="Q44" s="9">
        <f t="shared" si="14"/>
        <v>0</v>
      </c>
      <c r="R44" s="9">
        <f t="shared" si="15"/>
        <v>0</v>
      </c>
    </row>
    <row r="45" spans="1:18" ht="12.75">
      <c r="A45" s="14">
        <v>32788</v>
      </c>
      <c r="D45" s="9"/>
      <c r="E45" s="9">
        <v>1</v>
      </c>
      <c r="H45" s="9">
        <v>2</v>
      </c>
      <c r="I45" s="9">
        <v>1</v>
      </c>
      <c r="J45" s="9">
        <f t="shared" si="10"/>
        <v>1</v>
      </c>
      <c r="K45" s="9">
        <f t="shared" si="11"/>
        <v>3</v>
      </c>
      <c r="L45" s="9">
        <f aca="true" t="shared" si="17" ref="L45:M64">L44+J45</f>
        <v>15</v>
      </c>
      <c r="M45" s="9">
        <f t="shared" si="17"/>
        <v>16</v>
      </c>
      <c r="N45" s="5">
        <f t="shared" si="12"/>
        <v>2.2</v>
      </c>
      <c r="O45" s="11">
        <f t="shared" si="16"/>
        <v>17.05</v>
      </c>
      <c r="P45" s="5">
        <f t="shared" si="13"/>
        <v>30.999999999999996</v>
      </c>
      <c r="Q45" s="9">
        <f t="shared" si="14"/>
        <v>0</v>
      </c>
      <c r="R45" s="9">
        <f t="shared" si="15"/>
        <v>4</v>
      </c>
    </row>
    <row r="46" spans="1:18" ht="12.75">
      <c r="A46" s="14">
        <v>32789</v>
      </c>
      <c r="J46" s="9">
        <f t="shared" si="10"/>
        <v>0</v>
      </c>
      <c r="K46" s="9">
        <f t="shared" si="11"/>
        <v>0</v>
      </c>
      <c r="L46" s="9">
        <f t="shared" si="17"/>
        <v>15</v>
      </c>
      <c r="M46" s="9">
        <f t="shared" si="17"/>
        <v>16</v>
      </c>
      <c r="N46" s="5">
        <f t="shared" si="12"/>
        <v>0</v>
      </c>
      <c r="O46" s="11">
        <f t="shared" si="16"/>
        <v>17.05</v>
      </c>
      <c r="P46" s="5">
        <f t="shared" si="13"/>
        <v>30.999999999999996</v>
      </c>
      <c r="Q46" s="9">
        <f t="shared" si="14"/>
        <v>0</v>
      </c>
      <c r="R46" s="9">
        <f t="shared" si="15"/>
        <v>0</v>
      </c>
    </row>
    <row r="47" spans="1:18" ht="12.75">
      <c r="A47" s="14">
        <v>32790</v>
      </c>
      <c r="J47" s="9">
        <f t="shared" si="10"/>
        <v>0</v>
      </c>
      <c r="K47" s="9">
        <f t="shared" si="11"/>
        <v>0</v>
      </c>
      <c r="L47" s="9">
        <f t="shared" si="17"/>
        <v>15</v>
      </c>
      <c r="M47" s="9">
        <f t="shared" si="17"/>
        <v>16</v>
      </c>
      <c r="N47" s="5">
        <f t="shared" si="12"/>
        <v>0</v>
      </c>
      <c r="O47" s="11">
        <f t="shared" si="16"/>
        <v>17.05</v>
      </c>
      <c r="P47" s="5">
        <f t="shared" si="13"/>
        <v>30.999999999999996</v>
      </c>
      <c r="Q47" s="9">
        <f t="shared" si="14"/>
        <v>0</v>
      </c>
      <c r="R47" s="9">
        <f t="shared" si="15"/>
        <v>0</v>
      </c>
    </row>
    <row r="48" spans="1:18" ht="12.75">
      <c r="A48" s="14">
        <v>32791</v>
      </c>
      <c r="E48" s="1">
        <v>1</v>
      </c>
      <c r="H48" s="1">
        <v>1</v>
      </c>
      <c r="J48" s="9">
        <f t="shared" si="10"/>
        <v>1</v>
      </c>
      <c r="K48" s="9">
        <f t="shared" si="11"/>
        <v>1</v>
      </c>
      <c r="L48" s="9">
        <f t="shared" si="17"/>
        <v>16</v>
      </c>
      <c r="M48" s="9">
        <f t="shared" si="17"/>
        <v>17</v>
      </c>
      <c r="N48" s="5">
        <f t="shared" si="12"/>
        <v>1.1</v>
      </c>
      <c r="O48" s="11">
        <f t="shared" si="16"/>
        <v>18.150000000000002</v>
      </c>
      <c r="P48" s="5">
        <f t="shared" si="13"/>
        <v>33</v>
      </c>
      <c r="Q48" s="9">
        <f t="shared" si="14"/>
        <v>0</v>
      </c>
      <c r="R48" s="9">
        <f t="shared" si="15"/>
        <v>2</v>
      </c>
    </row>
    <row r="49" spans="1:18" ht="12.75">
      <c r="A49" s="14">
        <v>32792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7"/>
        <v>16</v>
      </c>
      <c r="M49" s="9">
        <f t="shared" si="17"/>
        <v>17</v>
      </c>
      <c r="N49" s="5">
        <f t="shared" si="12"/>
        <v>0</v>
      </c>
      <c r="O49" s="11">
        <f t="shared" si="16"/>
        <v>18.150000000000002</v>
      </c>
      <c r="P49" s="5">
        <f t="shared" si="13"/>
        <v>33</v>
      </c>
      <c r="Q49" s="9">
        <f t="shared" si="14"/>
        <v>0</v>
      </c>
      <c r="R49" s="9">
        <f t="shared" si="15"/>
        <v>0</v>
      </c>
    </row>
    <row r="50" spans="1:18" ht="12.75">
      <c r="A50" s="14">
        <v>32793</v>
      </c>
      <c r="E50" s="1">
        <v>3</v>
      </c>
      <c r="H50" s="1">
        <v>1</v>
      </c>
      <c r="I50" s="1">
        <v>1</v>
      </c>
      <c r="J50" s="9">
        <f t="shared" si="10"/>
        <v>3</v>
      </c>
      <c r="K50" s="9">
        <f t="shared" si="11"/>
        <v>2</v>
      </c>
      <c r="L50" s="9">
        <f t="shared" si="17"/>
        <v>19</v>
      </c>
      <c r="M50" s="9">
        <f t="shared" si="17"/>
        <v>19</v>
      </c>
      <c r="N50" s="5">
        <f t="shared" si="12"/>
        <v>2.75</v>
      </c>
      <c r="O50" s="11">
        <f t="shared" si="16"/>
        <v>20.900000000000002</v>
      </c>
      <c r="P50" s="5">
        <f t="shared" si="13"/>
        <v>37.99999999999999</v>
      </c>
      <c r="Q50" s="9">
        <f t="shared" si="14"/>
        <v>0</v>
      </c>
      <c r="R50" s="9">
        <f t="shared" si="15"/>
        <v>5</v>
      </c>
    </row>
    <row r="51" spans="1:18" ht="12.75">
      <c r="A51" s="14">
        <v>32794</v>
      </c>
      <c r="J51" s="9">
        <f t="shared" si="10"/>
        <v>0</v>
      </c>
      <c r="K51" s="9">
        <f t="shared" si="11"/>
        <v>0</v>
      </c>
      <c r="L51" s="9">
        <f t="shared" si="17"/>
        <v>19</v>
      </c>
      <c r="M51" s="9">
        <f t="shared" si="17"/>
        <v>19</v>
      </c>
      <c r="N51" s="5">
        <f t="shared" si="12"/>
        <v>0</v>
      </c>
      <c r="O51" s="11">
        <f t="shared" si="16"/>
        <v>20.900000000000002</v>
      </c>
      <c r="P51" s="5">
        <f t="shared" si="13"/>
        <v>37.99999999999999</v>
      </c>
      <c r="Q51" s="9">
        <f t="shared" si="14"/>
        <v>0</v>
      </c>
      <c r="R51" s="9">
        <f t="shared" si="15"/>
        <v>0</v>
      </c>
    </row>
    <row r="52" spans="1:18" ht="12.75">
      <c r="A52" s="14">
        <v>32795</v>
      </c>
      <c r="B52" s="9"/>
      <c r="D52" s="9">
        <v>4</v>
      </c>
      <c r="E52" s="9">
        <v>3</v>
      </c>
      <c r="F52" s="9"/>
      <c r="H52" s="9">
        <v>6</v>
      </c>
      <c r="I52" s="9"/>
      <c r="J52" s="9">
        <f t="shared" si="10"/>
        <v>7</v>
      </c>
      <c r="K52" s="9">
        <f t="shared" si="11"/>
        <v>6</v>
      </c>
      <c r="L52" s="9">
        <f t="shared" si="17"/>
        <v>26</v>
      </c>
      <c r="M52" s="9">
        <f t="shared" si="17"/>
        <v>25</v>
      </c>
      <c r="N52" s="5">
        <f t="shared" si="12"/>
        <v>7.15</v>
      </c>
      <c r="O52" s="11">
        <f t="shared" si="16"/>
        <v>28.050000000000004</v>
      </c>
      <c r="P52" s="5">
        <f t="shared" si="13"/>
        <v>51</v>
      </c>
      <c r="Q52" s="9">
        <f t="shared" si="14"/>
        <v>0</v>
      </c>
      <c r="R52" s="9">
        <f t="shared" si="15"/>
        <v>13</v>
      </c>
    </row>
    <row r="53" spans="1:19" ht="12.75">
      <c r="A53" s="14">
        <v>32796</v>
      </c>
      <c r="J53" s="9">
        <f t="shared" si="10"/>
        <v>0</v>
      </c>
      <c r="K53" s="9">
        <f t="shared" si="11"/>
        <v>0</v>
      </c>
      <c r="L53" s="9">
        <f t="shared" si="17"/>
        <v>26</v>
      </c>
      <c r="M53" s="9">
        <f t="shared" si="17"/>
        <v>25</v>
      </c>
      <c r="N53" s="5">
        <f t="shared" si="12"/>
        <v>0</v>
      </c>
      <c r="O53" s="11">
        <f t="shared" si="16"/>
        <v>28.050000000000004</v>
      </c>
      <c r="P53" s="5">
        <f t="shared" si="13"/>
        <v>51</v>
      </c>
      <c r="Q53" s="9">
        <f t="shared" si="14"/>
        <v>0</v>
      </c>
      <c r="R53" s="9">
        <f t="shared" si="15"/>
        <v>0</v>
      </c>
      <c r="S53" s="8" t="s">
        <v>62</v>
      </c>
    </row>
    <row r="54" spans="1:18" ht="12.75">
      <c r="A54" s="14">
        <v>32797</v>
      </c>
      <c r="D54" s="9">
        <v>1</v>
      </c>
      <c r="E54" s="9">
        <v>1</v>
      </c>
      <c r="G54" s="1">
        <v>1</v>
      </c>
      <c r="H54" s="9">
        <v>1</v>
      </c>
      <c r="I54" s="9">
        <v>1</v>
      </c>
      <c r="J54" s="9">
        <f t="shared" si="10"/>
        <v>2</v>
      </c>
      <c r="K54" s="9">
        <f t="shared" si="11"/>
        <v>1</v>
      </c>
      <c r="L54" s="9">
        <f t="shared" si="17"/>
        <v>28</v>
      </c>
      <c r="M54" s="9">
        <f t="shared" si="17"/>
        <v>26</v>
      </c>
      <c r="N54" s="5">
        <f t="shared" si="12"/>
        <v>1.6500000000000001</v>
      </c>
      <c r="O54" s="11">
        <f t="shared" si="16"/>
        <v>29.700000000000003</v>
      </c>
      <c r="P54" s="5">
        <f t="shared" si="13"/>
        <v>54</v>
      </c>
      <c r="Q54" s="9">
        <f t="shared" si="14"/>
        <v>1</v>
      </c>
      <c r="R54" s="9">
        <f t="shared" si="15"/>
        <v>4</v>
      </c>
    </row>
    <row r="55" spans="1:18" ht="12.75">
      <c r="A55" s="14">
        <v>32798</v>
      </c>
      <c r="J55" s="9">
        <f t="shared" si="10"/>
        <v>0</v>
      </c>
      <c r="K55" s="9">
        <f t="shared" si="11"/>
        <v>0</v>
      </c>
      <c r="L55" s="9">
        <f t="shared" si="17"/>
        <v>28</v>
      </c>
      <c r="M55" s="9">
        <f t="shared" si="17"/>
        <v>26</v>
      </c>
      <c r="N55" s="5">
        <f t="shared" si="12"/>
        <v>0</v>
      </c>
      <c r="O55" s="11">
        <f t="shared" si="16"/>
        <v>29.700000000000003</v>
      </c>
      <c r="P55" s="5">
        <f t="shared" si="13"/>
        <v>54</v>
      </c>
      <c r="Q55" s="9">
        <f t="shared" si="14"/>
        <v>0</v>
      </c>
      <c r="R55" s="9">
        <f t="shared" si="15"/>
        <v>0</v>
      </c>
    </row>
    <row r="56" spans="1:18" ht="12.75">
      <c r="A56" s="14">
        <v>32799</v>
      </c>
      <c r="D56" s="1">
        <v>1</v>
      </c>
      <c r="E56" s="1">
        <v>3</v>
      </c>
      <c r="H56" s="1">
        <v>2</v>
      </c>
      <c r="I56" s="1">
        <v>1</v>
      </c>
      <c r="J56" s="9">
        <f t="shared" si="10"/>
        <v>4</v>
      </c>
      <c r="K56" s="9">
        <f t="shared" si="11"/>
        <v>3</v>
      </c>
      <c r="L56" s="9">
        <f t="shared" si="17"/>
        <v>32</v>
      </c>
      <c r="M56" s="9">
        <f t="shared" si="17"/>
        <v>29</v>
      </c>
      <c r="N56" s="5">
        <f t="shared" si="12"/>
        <v>3.8500000000000005</v>
      </c>
      <c r="O56" s="11">
        <f t="shared" si="16"/>
        <v>33.550000000000004</v>
      </c>
      <c r="P56" s="5">
        <f t="shared" si="13"/>
        <v>61</v>
      </c>
      <c r="Q56" s="9">
        <f t="shared" si="14"/>
        <v>0</v>
      </c>
      <c r="R56" s="9">
        <f t="shared" si="15"/>
        <v>7</v>
      </c>
    </row>
    <row r="57" spans="1:18" ht="12.75">
      <c r="A57" s="14">
        <v>32800</v>
      </c>
      <c r="J57" s="9">
        <f t="shared" si="10"/>
        <v>0</v>
      </c>
      <c r="K57" s="9">
        <f t="shared" si="11"/>
        <v>0</v>
      </c>
      <c r="L57" s="9">
        <f t="shared" si="17"/>
        <v>32</v>
      </c>
      <c r="M57" s="9">
        <f t="shared" si="17"/>
        <v>29</v>
      </c>
      <c r="N57" s="5">
        <f t="shared" si="12"/>
        <v>0</v>
      </c>
      <c r="O57" s="11">
        <f t="shared" si="16"/>
        <v>33.550000000000004</v>
      </c>
      <c r="P57" s="5">
        <f t="shared" si="13"/>
        <v>61</v>
      </c>
      <c r="Q57" s="9">
        <f t="shared" si="14"/>
        <v>0</v>
      </c>
      <c r="R57" s="9">
        <f t="shared" si="15"/>
        <v>0</v>
      </c>
    </row>
    <row r="58" spans="1:18" ht="12.75">
      <c r="A58" s="14">
        <v>32801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7"/>
        <v>32</v>
      </c>
      <c r="M58" s="9">
        <f t="shared" si="17"/>
        <v>29</v>
      </c>
      <c r="N58" s="5">
        <f t="shared" si="12"/>
        <v>0</v>
      </c>
      <c r="O58" s="11">
        <f t="shared" si="16"/>
        <v>33.550000000000004</v>
      </c>
      <c r="P58" s="5">
        <f t="shared" si="13"/>
        <v>61</v>
      </c>
      <c r="Q58" s="9">
        <f t="shared" si="14"/>
        <v>0</v>
      </c>
      <c r="R58" s="9">
        <f t="shared" si="15"/>
        <v>0</v>
      </c>
    </row>
    <row r="59" spans="1:18" ht="12.75">
      <c r="A59" s="14">
        <v>32802</v>
      </c>
      <c r="D59" s="1">
        <v>6</v>
      </c>
      <c r="E59" s="1">
        <v>6</v>
      </c>
      <c r="H59" s="1">
        <v>5</v>
      </c>
      <c r="J59" s="9">
        <f t="shared" si="10"/>
        <v>12</v>
      </c>
      <c r="K59" s="9">
        <f t="shared" si="11"/>
        <v>5</v>
      </c>
      <c r="L59" s="9">
        <f t="shared" si="17"/>
        <v>44</v>
      </c>
      <c r="M59" s="9">
        <f t="shared" si="17"/>
        <v>34</v>
      </c>
      <c r="N59" s="5">
        <f t="shared" si="12"/>
        <v>9.350000000000001</v>
      </c>
      <c r="O59" s="11">
        <f t="shared" si="16"/>
        <v>42.900000000000006</v>
      </c>
      <c r="P59" s="5">
        <f t="shared" si="13"/>
        <v>78</v>
      </c>
      <c r="Q59" s="9">
        <f t="shared" si="14"/>
        <v>0</v>
      </c>
      <c r="R59" s="9">
        <f t="shared" si="15"/>
        <v>17</v>
      </c>
    </row>
    <row r="60" spans="1:18" ht="12.75">
      <c r="A60" s="14">
        <v>32803</v>
      </c>
      <c r="J60" s="9">
        <f t="shared" si="10"/>
        <v>0</v>
      </c>
      <c r="K60" s="9">
        <f t="shared" si="11"/>
        <v>0</v>
      </c>
      <c r="L60" s="9">
        <f t="shared" si="17"/>
        <v>44</v>
      </c>
      <c r="M60" s="9">
        <f t="shared" si="17"/>
        <v>34</v>
      </c>
      <c r="N60" s="5">
        <f t="shared" si="12"/>
        <v>0</v>
      </c>
      <c r="O60" s="11">
        <f t="shared" si="16"/>
        <v>42.900000000000006</v>
      </c>
      <c r="P60" s="5">
        <f t="shared" si="13"/>
        <v>78</v>
      </c>
      <c r="Q60" s="9">
        <f t="shared" si="14"/>
        <v>0</v>
      </c>
      <c r="R60" s="9">
        <f t="shared" si="15"/>
        <v>0</v>
      </c>
    </row>
    <row r="61" spans="1:18" ht="12.75">
      <c r="A61" s="14">
        <v>32804</v>
      </c>
      <c r="J61" s="9">
        <f t="shared" si="10"/>
        <v>0</v>
      </c>
      <c r="K61" s="9">
        <f t="shared" si="11"/>
        <v>0</v>
      </c>
      <c r="L61" s="9">
        <f t="shared" si="17"/>
        <v>44</v>
      </c>
      <c r="M61" s="9">
        <f t="shared" si="17"/>
        <v>34</v>
      </c>
      <c r="N61" s="5">
        <f t="shared" si="12"/>
        <v>0</v>
      </c>
      <c r="O61" s="11">
        <f t="shared" si="16"/>
        <v>42.900000000000006</v>
      </c>
      <c r="P61" s="5">
        <f t="shared" si="13"/>
        <v>78</v>
      </c>
      <c r="Q61" s="9">
        <f t="shared" si="14"/>
        <v>0</v>
      </c>
      <c r="R61" s="9">
        <f t="shared" si="15"/>
        <v>0</v>
      </c>
    </row>
    <row r="62" spans="1:18" ht="12.75">
      <c r="A62" s="14">
        <v>32805</v>
      </c>
      <c r="D62" s="1">
        <v>3</v>
      </c>
      <c r="E62" s="1">
        <v>4</v>
      </c>
      <c r="H62" s="1">
        <v>7</v>
      </c>
      <c r="J62" s="9">
        <f t="shared" si="10"/>
        <v>7</v>
      </c>
      <c r="K62" s="9">
        <f t="shared" si="11"/>
        <v>7</v>
      </c>
      <c r="L62" s="9">
        <f t="shared" si="17"/>
        <v>51</v>
      </c>
      <c r="M62" s="9">
        <f t="shared" si="17"/>
        <v>41</v>
      </c>
      <c r="N62" s="5">
        <f t="shared" si="12"/>
        <v>7.700000000000001</v>
      </c>
      <c r="O62" s="11">
        <f t="shared" si="16"/>
        <v>50.60000000000001</v>
      </c>
      <c r="P62" s="5">
        <f t="shared" si="13"/>
        <v>92</v>
      </c>
      <c r="Q62" s="9">
        <f t="shared" si="14"/>
        <v>0</v>
      </c>
      <c r="R62" s="9">
        <f t="shared" si="15"/>
        <v>14</v>
      </c>
    </row>
    <row r="63" spans="1:18" ht="12.75">
      <c r="A63" s="14">
        <v>32806</v>
      </c>
      <c r="C63" s="9"/>
      <c r="D63" s="9"/>
      <c r="E63" s="9"/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7"/>
        <v>51</v>
      </c>
      <c r="M63" s="9">
        <f t="shared" si="17"/>
        <v>41</v>
      </c>
      <c r="N63" s="5">
        <f t="shared" si="12"/>
        <v>0</v>
      </c>
      <c r="O63" s="11">
        <f t="shared" si="16"/>
        <v>50.60000000000001</v>
      </c>
      <c r="P63" s="5">
        <f t="shared" si="13"/>
        <v>92</v>
      </c>
      <c r="Q63" s="9">
        <f t="shared" si="14"/>
        <v>0</v>
      </c>
      <c r="R63" s="9">
        <f t="shared" si="15"/>
        <v>0</v>
      </c>
    </row>
    <row r="64" spans="1:18" ht="12.75">
      <c r="A64" s="14">
        <v>32807</v>
      </c>
      <c r="D64" s="1">
        <v>2</v>
      </c>
      <c r="E64" s="1">
        <v>1</v>
      </c>
      <c r="J64" s="9">
        <f t="shared" si="10"/>
        <v>3</v>
      </c>
      <c r="K64" s="9">
        <f t="shared" si="11"/>
        <v>0</v>
      </c>
      <c r="L64" s="9">
        <f t="shared" si="17"/>
        <v>54</v>
      </c>
      <c r="M64" s="9">
        <f t="shared" si="17"/>
        <v>41</v>
      </c>
      <c r="N64" s="5">
        <f t="shared" si="12"/>
        <v>1.6500000000000001</v>
      </c>
      <c r="O64" s="11">
        <f t="shared" si="16"/>
        <v>52.25000000000001</v>
      </c>
      <c r="P64" s="5">
        <f t="shared" si="13"/>
        <v>95</v>
      </c>
      <c r="Q64" s="9">
        <f t="shared" si="14"/>
        <v>0</v>
      </c>
      <c r="R64" s="9">
        <f t="shared" si="15"/>
        <v>3</v>
      </c>
    </row>
    <row r="65" spans="1:18" ht="12.75">
      <c r="A65" s="14">
        <v>32808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54</v>
      </c>
      <c r="M65" s="9">
        <f t="shared" si="18"/>
        <v>41</v>
      </c>
      <c r="N65" s="5">
        <f t="shared" si="12"/>
        <v>0</v>
      </c>
      <c r="O65" s="11">
        <f t="shared" si="16"/>
        <v>52.25000000000001</v>
      </c>
      <c r="P65" s="5">
        <f t="shared" si="13"/>
        <v>95</v>
      </c>
      <c r="Q65" s="9">
        <f t="shared" si="14"/>
        <v>0</v>
      </c>
      <c r="R65" s="9">
        <f t="shared" si="15"/>
        <v>0</v>
      </c>
    </row>
    <row r="66" spans="1:18" ht="12.75">
      <c r="A66" s="14">
        <v>32809</v>
      </c>
      <c r="C66" s="9"/>
      <c r="D66" s="9"/>
      <c r="E66" s="9"/>
      <c r="G66" s="9"/>
      <c r="H66" s="9">
        <v>1</v>
      </c>
      <c r="I66" s="9">
        <v>1</v>
      </c>
      <c r="J66" s="9">
        <f t="shared" si="10"/>
        <v>0</v>
      </c>
      <c r="K66" s="9">
        <f t="shared" si="11"/>
        <v>2</v>
      </c>
      <c r="L66" s="9">
        <f t="shared" si="18"/>
        <v>54</v>
      </c>
      <c r="M66" s="9">
        <f t="shared" si="18"/>
        <v>43</v>
      </c>
      <c r="N66" s="5">
        <f t="shared" si="12"/>
        <v>1.1</v>
      </c>
      <c r="O66" s="11">
        <f t="shared" si="16"/>
        <v>53.35000000000001</v>
      </c>
      <c r="P66" s="5">
        <f t="shared" si="13"/>
        <v>97</v>
      </c>
      <c r="Q66" s="9">
        <f t="shared" si="14"/>
        <v>0</v>
      </c>
      <c r="R66" s="9">
        <f t="shared" si="15"/>
        <v>2</v>
      </c>
    </row>
    <row r="67" spans="1:19" ht="12.75">
      <c r="A67" s="14">
        <v>32810</v>
      </c>
      <c r="J67" s="9">
        <f t="shared" si="10"/>
        <v>0</v>
      </c>
      <c r="K67" s="9">
        <f t="shared" si="11"/>
        <v>0</v>
      </c>
      <c r="L67" s="9">
        <f t="shared" si="18"/>
        <v>54</v>
      </c>
      <c r="M67" s="9">
        <f t="shared" si="18"/>
        <v>43</v>
      </c>
      <c r="N67" s="5">
        <f t="shared" si="12"/>
        <v>0</v>
      </c>
      <c r="O67" s="11">
        <f t="shared" si="16"/>
        <v>53.35000000000001</v>
      </c>
      <c r="P67" s="5">
        <f t="shared" si="13"/>
        <v>97</v>
      </c>
      <c r="Q67" s="9">
        <f t="shared" si="14"/>
        <v>0</v>
      </c>
      <c r="R67" s="9">
        <f t="shared" si="15"/>
        <v>0</v>
      </c>
      <c r="S67" s="8" t="s">
        <v>63</v>
      </c>
    </row>
    <row r="68" spans="1:18" ht="12.75">
      <c r="A68" s="14">
        <v>32811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54</v>
      </c>
      <c r="M68" s="9">
        <f t="shared" si="18"/>
        <v>43</v>
      </c>
      <c r="N68" s="5">
        <f aca="true" t="shared" si="21" ref="N68:N101">(+J68+K68)*($J$103/($J$103+$K$103))</f>
        <v>0</v>
      </c>
      <c r="O68" s="11">
        <f t="shared" si="16"/>
        <v>53.35000000000001</v>
      </c>
      <c r="P68" s="5">
        <f aca="true" t="shared" si="22" ref="P68:P101">O68*100/$N$103</f>
        <v>97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4">
        <v>32812</v>
      </c>
      <c r="J69" s="9">
        <f t="shared" si="19"/>
        <v>0</v>
      </c>
      <c r="K69" s="9">
        <f t="shared" si="20"/>
        <v>0</v>
      </c>
      <c r="L69" s="9">
        <f t="shared" si="18"/>
        <v>54</v>
      </c>
      <c r="M69" s="9">
        <f t="shared" si="18"/>
        <v>43</v>
      </c>
      <c r="N69" s="5">
        <f t="shared" si="21"/>
        <v>0</v>
      </c>
      <c r="O69" s="11">
        <f aca="true" t="shared" si="25" ref="O69:O101">O68+N69</f>
        <v>53.35000000000001</v>
      </c>
      <c r="P69" s="5">
        <f t="shared" si="22"/>
        <v>97</v>
      </c>
      <c r="Q69" s="9">
        <f t="shared" si="23"/>
        <v>0</v>
      </c>
      <c r="R69" s="9">
        <f t="shared" si="24"/>
        <v>0</v>
      </c>
    </row>
    <row r="70" spans="1:18" ht="12.75">
      <c r="A70" s="14">
        <v>32813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18"/>
        <v>54</v>
      </c>
      <c r="M70" s="9">
        <f t="shared" si="18"/>
        <v>43</v>
      </c>
      <c r="N70" s="5">
        <f t="shared" si="21"/>
        <v>0</v>
      </c>
      <c r="O70" s="11">
        <f t="shared" si="25"/>
        <v>53.35000000000001</v>
      </c>
      <c r="P70" s="5">
        <f t="shared" si="22"/>
        <v>97</v>
      </c>
      <c r="Q70" s="9">
        <f t="shared" si="23"/>
        <v>0</v>
      </c>
      <c r="R70" s="9">
        <f t="shared" si="24"/>
        <v>0</v>
      </c>
    </row>
    <row r="71" spans="1:18" ht="12.75">
      <c r="A71" s="14">
        <v>32814</v>
      </c>
      <c r="J71" s="9">
        <f t="shared" si="19"/>
        <v>0</v>
      </c>
      <c r="K71" s="9">
        <f t="shared" si="20"/>
        <v>0</v>
      </c>
      <c r="L71" s="9">
        <f t="shared" si="18"/>
        <v>54</v>
      </c>
      <c r="M71" s="9">
        <f t="shared" si="18"/>
        <v>43</v>
      </c>
      <c r="N71" s="5">
        <f t="shared" si="21"/>
        <v>0</v>
      </c>
      <c r="O71" s="11">
        <f t="shared" si="25"/>
        <v>53.35000000000001</v>
      </c>
      <c r="P71" s="5">
        <f t="shared" si="22"/>
        <v>97</v>
      </c>
      <c r="Q71" s="9">
        <f t="shared" si="23"/>
        <v>0</v>
      </c>
      <c r="R71" s="9">
        <f t="shared" si="24"/>
        <v>0</v>
      </c>
    </row>
    <row r="72" spans="1:18" ht="12.75">
      <c r="A72" s="14">
        <v>32815</v>
      </c>
      <c r="D72" s="1">
        <v>1</v>
      </c>
      <c r="H72" s="1">
        <v>2</v>
      </c>
      <c r="J72" s="9">
        <f t="shared" si="19"/>
        <v>1</v>
      </c>
      <c r="K72" s="9">
        <f t="shared" si="20"/>
        <v>2</v>
      </c>
      <c r="L72" s="9">
        <f t="shared" si="18"/>
        <v>55</v>
      </c>
      <c r="M72" s="9">
        <f t="shared" si="18"/>
        <v>45</v>
      </c>
      <c r="N72" s="5">
        <f t="shared" si="21"/>
        <v>1.6500000000000001</v>
      </c>
      <c r="O72" s="11">
        <f t="shared" si="25"/>
        <v>55.00000000000001</v>
      </c>
      <c r="P72" s="5">
        <f t="shared" si="22"/>
        <v>100</v>
      </c>
      <c r="Q72" s="9">
        <f t="shared" si="23"/>
        <v>0</v>
      </c>
      <c r="R72" s="9">
        <f t="shared" si="24"/>
        <v>3</v>
      </c>
    </row>
    <row r="73" spans="1:18" ht="12.75">
      <c r="A73" s="14">
        <v>32816</v>
      </c>
      <c r="C73" s="1">
        <v>1</v>
      </c>
      <c r="E73" s="9"/>
      <c r="I73" s="9"/>
      <c r="J73" s="9">
        <f t="shared" si="19"/>
        <v>-1</v>
      </c>
      <c r="K73" s="9">
        <f t="shared" si="20"/>
        <v>0</v>
      </c>
      <c r="L73" s="9">
        <f t="shared" si="18"/>
        <v>54</v>
      </c>
      <c r="M73" s="9">
        <f t="shared" si="18"/>
        <v>45</v>
      </c>
      <c r="N73" s="5">
        <f t="shared" si="21"/>
        <v>-0.55</v>
      </c>
      <c r="O73" s="11">
        <f t="shared" si="25"/>
        <v>54.45000000000001</v>
      </c>
      <c r="P73" s="5">
        <f t="shared" si="22"/>
        <v>99</v>
      </c>
      <c r="Q73" s="9">
        <f t="shared" si="23"/>
        <v>1</v>
      </c>
      <c r="R73" s="9">
        <f t="shared" si="24"/>
        <v>0</v>
      </c>
    </row>
    <row r="74" spans="1:18" ht="12.75">
      <c r="A74" s="14">
        <v>32817</v>
      </c>
      <c r="J74" s="9">
        <f t="shared" si="19"/>
        <v>0</v>
      </c>
      <c r="K74" s="9">
        <f t="shared" si="20"/>
        <v>0</v>
      </c>
      <c r="L74" s="9">
        <f t="shared" si="18"/>
        <v>54</v>
      </c>
      <c r="M74" s="9">
        <f t="shared" si="18"/>
        <v>45</v>
      </c>
      <c r="N74" s="5">
        <f t="shared" si="21"/>
        <v>0</v>
      </c>
      <c r="O74" s="11">
        <f t="shared" si="25"/>
        <v>54.45000000000001</v>
      </c>
      <c r="P74" s="5">
        <f t="shared" si="22"/>
        <v>99</v>
      </c>
      <c r="Q74" s="9">
        <f t="shared" si="23"/>
        <v>0</v>
      </c>
      <c r="R74" s="9">
        <f t="shared" si="24"/>
        <v>0</v>
      </c>
    </row>
    <row r="75" spans="1:18" ht="12.75">
      <c r="A75" s="14">
        <v>32818</v>
      </c>
      <c r="J75" s="9">
        <f t="shared" si="19"/>
        <v>0</v>
      </c>
      <c r="K75" s="9">
        <f t="shared" si="20"/>
        <v>0</v>
      </c>
      <c r="L75" s="9">
        <f t="shared" si="18"/>
        <v>54</v>
      </c>
      <c r="M75" s="9">
        <f t="shared" si="18"/>
        <v>45</v>
      </c>
      <c r="N75" s="5">
        <f t="shared" si="21"/>
        <v>0</v>
      </c>
      <c r="O75" s="11">
        <f t="shared" si="25"/>
        <v>54.45000000000001</v>
      </c>
      <c r="P75" s="5">
        <f t="shared" si="22"/>
        <v>99</v>
      </c>
      <c r="Q75" s="9">
        <f t="shared" si="23"/>
        <v>0</v>
      </c>
      <c r="R75" s="9">
        <f t="shared" si="24"/>
        <v>0</v>
      </c>
    </row>
    <row r="76" spans="1:18" ht="12.75">
      <c r="A76" s="14">
        <v>32819</v>
      </c>
      <c r="J76" s="9">
        <f t="shared" si="19"/>
        <v>0</v>
      </c>
      <c r="K76" s="9">
        <f t="shared" si="20"/>
        <v>0</v>
      </c>
      <c r="L76" s="9">
        <f t="shared" si="18"/>
        <v>54</v>
      </c>
      <c r="M76" s="9">
        <f t="shared" si="18"/>
        <v>45</v>
      </c>
      <c r="N76" s="5">
        <f t="shared" si="21"/>
        <v>0</v>
      </c>
      <c r="O76" s="11">
        <f t="shared" si="25"/>
        <v>54.45000000000001</v>
      </c>
      <c r="P76" s="5">
        <f t="shared" si="22"/>
        <v>99</v>
      </c>
      <c r="Q76" s="9">
        <f t="shared" si="23"/>
        <v>0</v>
      </c>
      <c r="R76" s="9">
        <f t="shared" si="24"/>
        <v>0</v>
      </c>
    </row>
    <row r="77" spans="1:18" ht="12.75">
      <c r="A77" s="14">
        <v>32820</v>
      </c>
      <c r="J77" s="9">
        <f t="shared" si="19"/>
        <v>0</v>
      </c>
      <c r="K77" s="9">
        <f t="shared" si="20"/>
        <v>0</v>
      </c>
      <c r="L77" s="9">
        <f t="shared" si="18"/>
        <v>54</v>
      </c>
      <c r="M77" s="9">
        <f t="shared" si="18"/>
        <v>45</v>
      </c>
      <c r="N77" s="5">
        <f t="shared" si="21"/>
        <v>0</v>
      </c>
      <c r="O77" s="11">
        <f t="shared" si="25"/>
        <v>54.45000000000001</v>
      </c>
      <c r="P77" s="5">
        <f t="shared" si="22"/>
        <v>99</v>
      </c>
      <c r="Q77" s="9">
        <f t="shared" si="23"/>
        <v>0</v>
      </c>
      <c r="R77" s="9">
        <f t="shared" si="24"/>
        <v>0</v>
      </c>
    </row>
    <row r="78" spans="1:18" ht="12.75">
      <c r="A78" s="14">
        <v>32821</v>
      </c>
      <c r="C78" s="9"/>
      <c r="D78" s="9"/>
      <c r="G78" s="9"/>
      <c r="H78" s="9"/>
      <c r="J78" s="9">
        <f t="shared" si="19"/>
        <v>0</v>
      </c>
      <c r="K78" s="9">
        <f t="shared" si="20"/>
        <v>0</v>
      </c>
      <c r="L78" s="9">
        <f t="shared" si="18"/>
        <v>54</v>
      </c>
      <c r="M78" s="9">
        <f t="shared" si="18"/>
        <v>45</v>
      </c>
      <c r="N78" s="5">
        <f t="shared" si="21"/>
        <v>0</v>
      </c>
      <c r="O78" s="11">
        <f t="shared" si="25"/>
        <v>54.45000000000001</v>
      </c>
      <c r="P78" s="5">
        <f t="shared" si="22"/>
        <v>99</v>
      </c>
      <c r="Q78" s="9">
        <f t="shared" si="23"/>
        <v>0</v>
      </c>
      <c r="R78" s="9">
        <f t="shared" si="24"/>
        <v>0</v>
      </c>
    </row>
    <row r="79" spans="1:18" ht="12.75">
      <c r="A79" s="14">
        <v>32822</v>
      </c>
      <c r="J79" s="9">
        <f t="shared" si="19"/>
        <v>0</v>
      </c>
      <c r="K79" s="9">
        <f t="shared" si="20"/>
        <v>0</v>
      </c>
      <c r="L79" s="9">
        <f t="shared" si="18"/>
        <v>54</v>
      </c>
      <c r="M79" s="9">
        <f t="shared" si="18"/>
        <v>45</v>
      </c>
      <c r="N79" s="5">
        <f t="shared" si="21"/>
        <v>0</v>
      </c>
      <c r="O79" s="11">
        <f t="shared" si="25"/>
        <v>54.45000000000001</v>
      </c>
      <c r="P79" s="5">
        <f t="shared" si="22"/>
        <v>99</v>
      </c>
      <c r="Q79" s="9">
        <f t="shared" si="23"/>
        <v>0</v>
      </c>
      <c r="R79" s="9">
        <f t="shared" si="24"/>
        <v>0</v>
      </c>
    </row>
    <row r="80" spans="1:18" ht="12.75">
      <c r="A80" s="14">
        <v>32823</v>
      </c>
      <c r="D80" s="1">
        <v>1</v>
      </c>
      <c r="J80" s="9">
        <f t="shared" si="19"/>
        <v>1</v>
      </c>
      <c r="K80" s="9">
        <f t="shared" si="20"/>
        <v>0</v>
      </c>
      <c r="L80" s="9">
        <f t="shared" si="18"/>
        <v>55</v>
      </c>
      <c r="M80" s="9">
        <f t="shared" si="18"/>
        <v>45</v>
      </c>
      <c r="N80" s="5">
        <f t="shared" si="21"/>
        <v>0.55</v>
      </c>
      <c r="O80" s="11">
        <f t="shared" si="25"/>
        <v>55.00000000000001</v>
      </c>
      <c r="P80" s="5">
        <f t="shared" si="22"/>
        <v>100</v>
      </c>
      <c r="Q80" s="9">
        <f t="shared" si="23"/>
        <v>0</v>
      </c>
      <c r="R80" s="9">
        <f t="shared" si="24"/>
        <v>1</v>
      </c>
    </row>
    <row r="81" spans="1:19" ht="12.75">
      <c r="A81" s="14">
        <v>32824</v>
      </c>
      <c r="J81" s="9">
        <f t="shared" si="19"/>
        <v>0</v>
      </c>
      <c r="K81" s="9">
        <f t="shared" si="20"/>
        <v>0</v>
      </c>
      <c r="L81" s="9">
        <f t="shared" si="18"/>
        <v>55</v>
      </c>
      <c r="M81" s="9">
        <f t="shared" si="18"/>
        <v>45</v>
      </c>
      <c r="N81" s="5">
        <f t="shared" si="21"/>
        <v>0</v>
      </c>
      <c r="O81" s="11">
        <f t="shared" si="25"/>
        <v>55.00000000000001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64</v>
      </c>
    </row>
    <row r="82" spans="1:18" ht="12.75">
      <c r="A82" s="14">
        <v>32825</v>
      </c>
      <c r="J82" s="9">
        <f t="shared" si="19"/>
        <v>0</v>
      </c>
      <c r="K82" s="9">
        <f t="shared" si="20"/>
        <v>0</v>
      </c>
      <c r="L82" s="9">
        <f t="shared" si="18"/>
        <v>55</v>
      </c>
      <c r="M82" s="9">
        <f t="shared" si="18"/>
        <v>45</v>
      </c>
      <c r="N82" s="5">
        <f t="shared" si="21"/>
        <v>0</v>
      </c>
      <c r="O82" s="11">
        <f t="shared" si="25"/>
        <v>55.00000000000001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2.75">
      <c r="A83" s="14">
        <v>32826</v>
      </c>
      <c r="J83" s="9">
        <f t="shared" si="19"/>
        <v>0</v>
      </c>
      <c r="K83" s="9">
        <f t="shared" si="20"/>
        <v>0</v>
      </c>
      <c r="L83" s="9">
        <f t="shared" si="18"/>
        <v>55</v>
      </c>
      <c r="M83" s="9">
        <f t="shared" si="18"/>
        <v>45</v>
      </c>
      <c r="N83" s="5">
        <f t="shared" si="21"/>
        <v>0</v>
      </c>
      <c r="O83" s="11">
        <f t="shared" si="25"/>
        <v>55.00000000000001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2.75">
      <c r="A84" s="14">
        <v>32827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18"/>
        <v>55</v>
      </c>
      <c r="M84" s="9">
        <f t="shared" si="18"/>
        <v>45</v>
      </c>
      <c r="N84" s="5">
        <f t="shared" si="21"/>
        <v>0</v>
      </c>
      <c r="O84" s="11">
        <f t="shared" si="25"/>
        <v>55.00000000000001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2.75">
      <c r="A85" s="14">
        <v>32828</v>
      </c>
      <c r="J85" s="9">
        <f t="shared" si="19"/>
        <v>0</v>
      </c>
      <c r="K85" s="9">
        <f t="shared" si="20"/>
        <v>0</v>
      </c>
      <c r="L85" s="9">
        <f aca="true" t="shared" si="26" ref="L85:M101">L84+J85</f>
        <v>55</v>
      </c>
      <c r="M85" s="9">
        <f t="shared" si="26"/>
        <v>45</v>
      </c>
      <c r="N85" s="5">
        <f t="shared" si="21"/>
        <v>0</v>
      </c>
      <c r="O85" s="11">
        <f t="shared" si="25"/>
        <v>55.00000000000001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2.75">
      <c r="A86" s="14">
        <v>32829</v>
      </c>
      <c r="J86" s="9">
        <f t="shared" si="19"/>
        <v>0</v>
      </c>
      <c r="K86" s="9">
        <f t="shared" si="20"/>
        <v>0</v>
      </c>
      <c r="L86" s="9">
        <f t="shared" si="26"/>
        <v>55</v>
      </c>
      <c r="M86" s="9">
        <f t="shared" si="26"/>
        <v>45</v>
      </c>
      <c r="N86" s="5">
        <f t="shared" si="21"/>
        <v>0</v>
      </c>
      <c r="O86" s="11">
        <f t="shared" si="25"/>
        <v>55.00000000000001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2.75">
      <c r="A87" s="14">
        <v>32830</v>
      </c>
      <c r="B87" s="9"/>
      <c r="C87" s="9"/>
      <c r="D87" s="9"/>
      <c r="E87" s="9"/>
      <c r="F87" s="9"/>
      <c r="G87" s="9"/>
      <c r="H87" s="9"/>
      <c r="I87" s="9"/>
      <c r="J87" s="9">
        <f t="shared" si="19"/>
        <v>0</v>
      </c>
      <c r="K87" s="9">
        <f t="shared" si="20"/>
        <v>0</v>
      </c>
      <c r="L87" s="9">
        <f t="shared" si="26"/>
        <v>55</v>
      </c>
      <c r="M87" s="9">
        <f t="shared" si="26"/>
        <v>45</v>
      </c>
      <c r="N87" s="5">
        <f t="shared" si="21"/>
        <v>0</v>
      </c>
      <c r="O87" s="11">
        <f t="shared" si="25"/>
        <v>55.00000000000001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2.75">
      <c r="A88" s="14">
        <v>32831</v>
      </c>
      <c r="J88" s="9">
        <f t="shared" si="19"/>
        <v>0</v>
      </c>
      <c r="K88" s="9">
        <f t="shared" si="20"/>
        <v>0</v>
      </c>
      <c r="L88" s="9">
        <f t="shared" si="26"/>
        <v>55</v>
      </c>
      <c r="M88" s="9">
        <f t="shared" si="26"/>
        <v>45</v>
      </c>
      <c r="N88" s="5">
        <f t="shared" si="21"/>
        <v>0</v>
      </c>
      <c r="O88" s="11">
        <f t="shared" si="25"/>
        <v>55.00000000000001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2.75">
      <c r="A89" s="14">
        <v>32832</v>
      </c>
      <c r="J89" s="9">
        <f t="shared" si="19"/>
        <v>0</v>
      </c>
      <c r="K89" s="9">
        <f t="shared" si="20"/>
        <v>0</v>
      </c>
      <c r="L89" s="9">
        <f t="shared" si="26"/>
        <v>55</v>
      </c>
      <c r="M89" s="9">
        <f t="shared" si="26"/>
        <v>45</v>
      </c>
      <c r="N89" s="5">
        <f t="shared" si="21"/>
        <v>0</v>
      </c>
      <c r="O89" s="11">
        <f t="shared" si="25"/>
        <v>55.00000000000001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2.75">
      <c r="A90" s="14">
        <v>32833</v>
      </c>
      <c r="J90" s="9">
        <f t="shared" si="19"/>
        <v>0</v>
      </c>
      <c r="K90" s="9">
        <f t="shared" si="20"/>
        <v>0</v>
      </c>
      <c r="L90" s="9">
        <f t="shared" si="26"/>
        <v>55</v>
      </c>
      <c r="M90" s="9">
        <f t="shared" si="26"/>
        <v>45</v>
      </c>
      <c r="N90" s="5">
        <f t="shared" si="21"/>
        <v>0</v>
      </c>
      <c r="O90" s="11">
        <f t="shared" si="25"/>
        <v>55.00000000000001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2.75">
      <c r="A91" s="14">
        <v>32834</v>
      </c>
      <c r="J91" s="9">
        <f t="shared" si="19"/>
        <v>0</v>
      </c>
      <c r="K91" s="9">
        <f t="shared" si="20"/>
        <v>0</v>
      </c>
      <c r="L91" s="9">
        <f t="shared" si="26"/>
        <v>55</v>
      </c>
      <c r="M91" s="9">
        <f t="shared" si="26"/>
        <v>45</v>
      </c>
      <c r="N91" s="5">
        <f t="shared" si="21"/>
        <v>0</v>
      </c>
      <c r="O91" s="11">
        <f t="shared" si="25"/>
        <v>55.00000000000001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2.75">
      <c r="A92" s="14">
        <v>32835</v>
      </c>
      <c r="J92" s="9">
        <f t="shared" si="19"/>
        <v>0</v>
      </c>
      <c r="K92" s="9">
        <f t="shared" si="20"/>
        <v>0</v>
      </c>
      <c r="L92" s="9">
        <f t="shared" si="26"/>
        <v>55</v>
      </c>
      <c r="M92" s="9">
        <f t="shared" si="26"/>
        <v>45</v>
      </c>
      <c r="N92" s="5">
        <f t="shared" si="21"/>
        <v>0</v>
      </c>
      <c r="O92" s="11">
        <f t="shared" si="25"/>
        <v>55.00000000000001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2.75">
      <c r="A93" s="14">
        <v>32836</v>
      </c>
      <c r="J93" s="9">
        <f t="shared" si="19"/>
        <v>0</v>
      </c>
      <c r="K93" s="9">
        <f t="shared" si="20"/>
        <v>0</v>
      </c>
      <c r="L93" s="9">
        <f t="shared" si="26"/>
        <v>55</v>
      </c>
      <c r="M93" s="9">
        <f t="shared" si="26"/>
        <v>45</v>
      </c>
      <c r="N93" s="5">
        <f t="shared" si="21"/>
        <v>0</v>
      </c>
      <c r="O93" s="11">
        <f t="shared" si="25"/>
        <v>55.00000000000001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2.75">
      <c r="A94" s="14">
        <v>32837</v>
      </c>
      <c r="D94" s="9"/>
      <c r="E94" s="9"/>
      <c r="H94" s="9"/>
      <c r="I94" s="9"/>
      <c r="J94" s="9">
        <f t="shared" si="19"/>
        <v>0</v>
      </c>
      <c r="K94" s="9">
        <f t="shared" si="20"/>
        <v>0</v>
      </c>
      <c r="L94" s="9">
        <f t="shared" si="26"/>
        <v>55</v>
      </c>
      <c r="M94" s="9">
        <f t="shared" si="26"/>
        <v>45</v>
      </c>
      <c r="N94" s="5">
        <f t="shared" si="21"/>
        <v>0</v>
      </c>
      <c r="O94" s="11">
        <f t="shared" si="25"/>
        <v>55.00000000000001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2.75">
      <c r="A95" s="14">
        <v>32838</v>
      </c>
      <c r="J95" s="9">
        <f t="shared" si="19"/>
        <v>0</v>
      </c>
      <c r="K95" s="9">
        <f t="shared" si="20"/>
        <v>0</v>
      </c>
      <c r="L95" s="9">
        <f t="shared" si="26"/>
        <v>55</v>
      </c>
      <c r="M95" s="9">
        <f t="shared" si="26"/>
        <v>45</v>
      </c>
      <c r="N95" s="5">
        <f t="shared" si="21"/>
        <v>0</v>
      </c>
      <c r="O95" s="11">
        <f t="shared" si="25"/>
        <v>55.00000000000001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65</v>
      </c>
    </row>
    <row r="96" spans="1:18" ht="12.75">
      <c r="A96" s="14">
        <v>32839</v>
      </c>
      <c r="J96" s="9">
        <f t="shared" si="19"/>
        <v>0</v>
      </c>
      <c r="K96" s="9">
        <f t="shared" si="20"/>
        <v>0</v>
      </c>
      <c r="L96" s="9">
        <f t="shared" si="26"/>
        <v>55</v>
      </c>
      <c r="M96" s="9">
        <f t="shared" si="26"/>
        <v>45</v>
      </c>
      <c r="N96" s="5">
        <f t="shared" si="21"/>
        <v>0</v>
      </c>
      <c r="O96" s="11">
        <f t="shared" si="25"/>
        <v>55.00000000000001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2.75">
      <c r="A97" s="14">
        <v>32840</v>
      </c>
      <c r="J97" s="9">
        <f t="shared" si="19"/>
        <v>0</v>
      </c>
      <c r="K97" s="9">
        <f t="shared" si="20"/>
        <v>0</v>
      </c>
      <c r="L97" s="9">
        <f t="shared" si="26"/>
        <v>55</v>
      </c>
      <c r="M97" s="9">
        <f t="shared" si="26"/>
        <v>45</v>
      </c>
      <c r="N97" s="5">
        <f t="shared" si="21"/>
        <v>0</v>
      </c>
      <c r="O97" s="11">
        <f t="shared" si="25"/>
        <v>55.00000000000001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2.75">
      <c r="A98" s="14">
        <v>32841</v>
      </c>
      <c r="J98" s="9">
        <f t="shared" si="19"/>
        <v>0</v>
      </c>
      <c r="K98" s="9">
        <f t="shared" si="20"/>
        <v>0</v>
      </c>
      <c r="L98" s="9">
        <f t="shared" si="26"/>
        <v>55</v>
      </c>
      <c r="M98" s="9">
        <f t="shared" si="26"/>
        <v>45</v>
      </c>
      <c r="N98" s="5">
        <f t="shared" si="21"/>
        <v>0</v>
      </c>
      <c r="O98" s="11">
        <f t="shared" si="25"/>
        <v>55.00000000000001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14">
        <v>32842</v>
      </c>
      <c r="J99" s="9">
        <f t="shared" si="19"/>
        <v>0</v>
      </c>
      <c r="K99" s="9">
        <f t="shared" si="20"/>
        <v>0</v>
      </c>
      <c r="L99" s="9">
        <f t="shared" si="26"/>
        <v>55</v>
      </c>
      <c r="M99" s="9">
        <f t="shared" si="26"/>
        <v>45</v>
      </c>
      <c r="N99" s="5">
        <f t="shared" si="21"/>
        <v>0</v>
      </c>
      <c r="O99" s="11">
        <f t="shared" si="25"/>
        <v>55.00000000000001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14">
        <v>32843</v>
      </c>
      <c r="J100" s="9">
        <f t="shared" si="19"/>
        <v>0</v>
      </c>
      <c r="K100" s="9">
        <f t="shared" si="20"/>
        <v>0</v>
      </c>
      <c r="L100" s="9">
        <f t="shared" si="26"/>
        <v>55</v>
      </c>
      <c r="M100" s="9">
        <f t="shared" si="26"/>
        <v>45</v>
      </c>
      <c r="N100" s="5">
        <f t="shared" si="21"/>
        <v>0</v>
      </c>
      <c r="O100" s="11">
        <f t="shared" si="25"/>
        <v>55.00000000000001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2.75">
      <c r="A101" s="14">
        <v>32844</v>
      </c>
      <c r="C101" s="9"/>
      <c r="D101" s="9"/>
      <c r="E101" s="9"/>
      <c r="G101" s="9"/>
      <c r="H101" s="9"/>
      <c r="I101" s="9"/>
      <c r="J101" s="9">
        <f t="shared" si="19"/>
        <v>0</v>
      </c>
      <c r="K101" s="9">
        <f t="shared" si="20"/>
        <v>0</v>
      </c>
      <c r="L101" s="9">
        <f t="shared" si="26"/>
        <v>55</v>
      </c>
      <c r="M101" s="9">
        <f t="shared" si="26"/>
        <v>45</v>
      </c>
      <c r="N101" s="5">
        <f t="shared" si="21"/>
        <v>0</v>
      </c>
      <c r="O101" s="11">
        <f t="shared" si="25"/>
        <v>55.00000000000001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1</v>
      </c>
      <c r="C103" s="9">
        <f t="shared" si="27"/>
        <v>1</v>
      </c>
      <c r="D103" s="9">
        <f t="shared" si="27"/>
        <v>26</v>
      </c>
      <c r="E103" s="9">
        <f t="shared" si="27"/>
        <v>31</v>
      </c>
      <c r="F103" s="9">
        <f t="shared" si="27"/>
        <v>4</v>
      </c>
      <c r="G103" s="9">
        <f t="shared" si="27"/>
        <v>4</v>
      </c>
      <c r="H103" s="9">
        <f t="shared" si="27"/>
        <v>42</v>
      </c>
      <c r="I103" s="9">
        <f t="shared" si="27"/>
        <v>11</v>
      </c>
      <c r="J103" s="9">
        <f t="shared" si="27"/>
        <v>55</v>
      </c>
      <c r="K103" s="9">
        <f t="shared" si="27"/>
        <v>45</v>
      </c>
      <c r="N103" s="5">
        <f>SUM(N4:N101)</f>
        <v>55.00000000000001</v>
      </c>
      <c r="Q103" s="11">
        <f>SUM(Q4:Q101)</f>
        <v>10</v>
      </c>
      <c r="R103" s="11">
        <f>SUM(R4:R101)</f>
        <v>110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D1">
      <selection activeCell="AD1" sqref="AD1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68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1994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88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82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4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0.5853658536585366</v>
      </c>
      <c r="AA4" s="5">
        <f aca="true" t="shared" si="6" ref="AA4:AA17">Z4*100/$Z$18</f>
        <v>1.2195121951219512</v>
      </c>
      <c r="AB4" s="11">
        <f>SUM(Q4:Q10)+SUM(R4:R10)</f>
        <v>3</v>
      </c>
      <c r="AC4" s="11">
        <f>100*SUM(R4:R10)/AB4</f>
        <v>66.66666666666667</v>
      </c>
    </row>
    <row r="5" spans="1:29" ht="15">
      <c r="A5" s="14">
        <v>32748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85</v>
      </c>
      <c r="W5"/>
      <c r="X5"/>
      <c r="Y5" s="1" t="s">
        <v>39</v>
      </c>
      <c r="Z5" s="11">
        <f>SUM(N11:N17)</f>
        <v>5.853658536585366</v>
      </c>
      <c r="AA5" s="5">
        <f t="shared" si="6"/>
        <v>12.195121951219512</v>
      </c>
      <c r="AB5" s="11">
        <f>SUM(Q11:Q17)+SUM(R11:R17)</f>
        <v>10</v>
      </c>
      <c r="AC5" s="11">
        <f>100*SUM(R11:R17)/AB5</f>
        <v>100</v>
      </c>
    </row>
    <row r="6" spans="1:29" ht="15">
      <c r="A6" s="14">
        <v>32749</v>
      </c>
      <c r="I6" s="1">
        <v>1</v>
      </c>
      <c r="J6" s="9">
        <f t="shared" si="0"/>
        <v>0</v>
      </c>
      <c r="K6" s="9">
        <f t="shared" si="1"/>
        <v>1</v>
      </c>
      <c r="L6" s="9">
        <f t="shared" si="7"/>
        <v>0</v>
      </c>
      <c r="M6" s="9">
        <f t="shared" si="7"/>
        <v>1</v>
      </c>
      <c r="N6" s="5">
        <f t="shared" si="2"/>
        <v>0.5853658536585366</v>
      </c>
      <c r="O6" s="11">
        <f t="shared" si="8"/>
        <v>0.5853658536585366</v>
      </c>
      <c r="P6" s="5">
        <f t="shared" si="3"/>
        <v>1.219512195121951</v>
      </c>
      <c r="Q6" s="9">
        <f t="shared" si="4"/>
        <v>0</v>
      </c>
      <c r="R6" s="9">
        <f t="shared" si="5"/>
        <v>1</v>
      </c>
      <c r="T6" s="8" t="s">
        <v>40</v>
      </c>
      <c r="V6" s="9">
        <f>Q103</f>
        <v>3</v>
      </c>
      <c r="W6"/>
      <c r="X6" s="1" t="s">
        <v>41</v>
      </c>
      <c r="Z6" s="11">
        <f>SUM(N18:N24)</f>
        <v>1.170731707317073</v>
      </c>
      <c r="AA6" s="5">
        <f t="shared" si="6"/>
        <v>2.4390243902439024</v>
      </c>
      <c r="AB6" s="11">
        <f>SUM(Q18:Q24)+SUM(R18:R24)</f>
        <v>4</v>
      </c>
      <c r="AC6" s="11">
        <f>100*SUM(R18:R24)/AB6</f>
        <v>75</v>
      </c>
    </row>
    <row r="7" spans="1:29" ht="15">
      <c r="A7" s="14">
        <v>32750</v>
      </c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1</v>
      </c>
      <c r="N7" s="5">
        <f t="shared" si="2"/>
        <v>0</v>
      </c>
      <c r="O7" s="11">
        <f t="shared" si="8"/>
        <v>0.5853658536585366</v>
      </c>
      <c r="P7" s="5">
        <f t="shared" si="3"/>
        <v>1.219512195121951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96.5909090909091</v>
      </c>
      <c r="W7"/>
      <c r="Y7" s="1" t="s">
        <v>43</v>
      </c>
      <c r="Z7" s="11">
        <f>SUM(N25:N31)</f>
        <v>3.512195121951219</v>
      </c>
      <c r="AA7" s="5">
        <f t="shared" si="6"/>
        <v>7.317073170731707</v>
      </c>
      <c r="AB7" s="11">
        <f>SUM(Q25:Q31)+SUM(R25:R31)</f>
        <v>6</v>
      </c>
      <c r="AC7" s="11">
        <f>100*SUM(R25:R31)/AB7</f>
        <v>100</v>
      </c>
    </row>
    <row r="8" spans="1:29" ht="15">
      <c r="A8" s="14">
        <v>32751</v>
      </c>
      <c r="H8" s="1">
        <v>1</v>
      </c>
      <c r="J8" s="9">
        <f t="shared" si="0"/>
        <v>0</v>
      </c>
      <c r="K8" s="9">
        <f t="shared" si="1"/>
        <v>1</v>
      </c>
      <c r="L8" s="9">
        <f t="shared" si="7"/>
        <v>0</v>
      </c>
      <c r="M8" s="9">
        <f t="shared" si="7"/>
        <v>2</v>
      </c>
      <c r="N8" s="5">
        <f t="shared" si="2"/>
        <v>0.5853658536585366</v>
      </c>
      <c r="O8" s="11">
        <f t="shared" si="8"/>
        <v>1.170731707317073</v>
      </c>
      <c r="P8" s="5">
        <f t="shared" si="3"/>
        <v>2.439024390243902</v>
      </c>
      <c r="Q8" s="9">
        <f t="shared" si="4"/>
        <v>0</v>
      </c>
      <c r="R8" s="9">
        <f t="shared" si="5"/>
        <v>1</v>
      </c>
      <c r="W8"/>
      <c r="X8" s="1" t="s">
        <v>44</v>
      </c>
      <c r="Z8" s="11">
        <f>SUM(N32:N38)</f>
        <v>5.268292682926829</v>
      </c>
      <c r="AA8" s="5">
        <f t="shared" si="6"/>
        <v>10.97560975609756</v>
      </c>
      <c r="AB8" s="11">
        <f>SUM(Q32:Q38)+SUM(R32:R38)</f>
        <v>11</v>
      </c>
      <c r="AC8" s="11">
        <f>100*SUM(R32:R38)/AB8</f>
        <v>90.9090909090909</v>
      </c>
    </row>
    <row r="9" spans="1:29" ht="15">
      <c r="A9" s="14">
        <v>32752</v>
      </c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2</v>
      </c>
      <c r="N9" s="5">
        <f t="shared" si="2"/>
        <v>0</v>
      </c>
      <c r="O9" s="11">
        <f t="shared" si="8"/>
        <v>1.170731707317073</v>
      </c>
      <c r="P9" s="5">
        <f t="shared" si="3"/>
        <v>2.439024390243902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5.268292682926829</v>
      </c>
      <c r="AA9" s="5">
        <f t="shared" si="6"/>
        <v>10.97560975609756</v>
      </c>
      <c r="AB9" s="11">
        <f>SUM(Q39:Q45)+SUM(R39:R45)</f>
        <v>9</v>
      </c>
      <c r="AC9" s="11">
        <f>100*SUM(R39:R45)/AB9</f>
        <v>100</v>
      </c>
    </row>
    <row r="10" spans="1:29" ht="15">
      <c r="A10" s="14">
        <v>32753</v>
      </c>
      <c r="B10" s="9"/>
      <c r="C10" s="9"/>
      <c r="D10" s="9"/>
      <c r="E10" s="9"/>
      <c r="F10" s="9"/>
      <c r="G10" s="9">
        <v>1</v>
      </c>
      <c r="H10" s="9"/>
      <c r="I10" s="9"/>
      <c r="J10" s="9">
        <f t="shared" si="0"/>
        <v>0</v>
      </c>
      <c r="K10" s="9">
        <f t="shared" si="1"/>
        <v>-1</v>
      </c>
      <c r="L10" s="9">
        <f t="shared" si="7"/>
        <v>0</v>
      </c>
      <c r="M10" s="9">
        <f t="shared" si="7"/>
        <v>1</v>
      </c>
      <c r="N10" s="5">
        <f t="shared" si="2"/>
        <v>-0.5853658536585366</v>
      </c>
      <c r="O10" s="11">
        <f t="shared" si="8"/>
        <v>0.5853658536585366</v>
      </c>
      <c r="P10" s="5">
        <f t="shared" si="3"/>
        <v>1.219512195121951</v>
      </c>
      <c r="Q10" s="9">
        <f t="shared" si="4"/>
        <v>1</v>
      </c>
      <c r="R10" s="9">
        <f t="shared" si="5"/>
        <v>0</v>
      </c>
      <c r="U10" s="8" t="s">
        <v>4</v>
      </c>
      <c r="V10" s="5">
        <f>100*(+E103/(E103+D103))</f>
        <v>44.89795918367347</v>
      </c>
      <c r="W10"/>
      <c r="X10" s="8" t="s">
        <v>47</v>
      </c>
      <c r="Z10" s="11">
        <f>SUM(N46:N52)</f>
        <v>9.951219512195122</v>
      </c>
      <c r="AA10" s="5">
        <f t="shared" si="6"/>
        <v>20.73170731707317</v>
      </c>
      <c r="AB10" s="11">
        <f>SUM(Q46:Q52)+SUM(R46:R52)</f>
        <v>17</v>
      </c>
      <c r="AC10" s="11">
        <f>100*SUM(R46:R52)/AB10</f>
        <v>100</v>
      </c>
    </row>
    <row r="11" spans="1:29" ht="15">
      <c r="A11" s="14">
        <v>32754</v>
      </c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7"/>
        <v>1</v>
      </c>
      <c r="N11" s="5">
        <f t="shared" si="2"/>
        <v>0</v>
      </c>
      <c r="O11" s="11">
        <f t="shared" si="8"/>
        <v>0.5853658536585366</v>
      </c>
      <c r="P11" s="5">
        <f t="shared" si="3"/>
        <v>1.219512195121951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13.88888888888889</v>
      </c>
      <c r="W11"/>
      <c r="Y11" s="8" t="s">
        <v>49</v>
      </c>
      <c r="Z11" s="11">
        <f>SUM(N53:N59)</f>
        <v>0</v>
      </c>
      <c r="AA11" s="5">
        <f t="shared" si="6"/>
        <v>0</v>
      </c>
      <c r="AB11" s="11">
        <f>SUM(Q53:Q59)+SUM(R53:R59)</f>
        <v>0</v>
      </c>
      <c r="AC11" s="11" t="e">
        <f>100*SUM(R53:R59)/AB11</f>
        <v>#DIV/0!</v>
      </c>
    </row>
    <row r="12" spans="1:29" ht="15">
      <c r="A12" s="14">
        <v>32755</v>
      </c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7"/>
        <v>1</v>
      </c>
      <c r="N12" s="5">
        <f t="shared" si="2"/>
        <v>0</v>
      </c>
      <c r="O12" s="11">
        <f t="shared" si="8"/>
        <v>0.5853658536585366</v>
      </c>
      <c r="P12" s="5">
        <f t="shared" si="3"/>
        <v>1.219512195121951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31.76470588235294</v>
      </c>
      <c r="W12"/>
      <c r="X12" s="8" t="s">
        <v>51</v>
      </c>
      <c r="Z12" s="11">
        <f>SUM(N60:N66)</f>
        <v>1.7560975609756095</v>
      </c>
      <c r="AA12" s="5">
        <f t="shared" si="6"/>
        <v>3.6585365853658534</v>
      </c>
      <c r="AB12" s="11">
        <f>SUM(Q60:Q66)+SUM(R60:R66)</f>
        <v>3</v>
      </c>
      <c r="AC12" s="11">
        <f>100*SUM(R60:R66)/AB12</f>
        <v>100</v>
      </c>
    </row>
    <row r="13" spans="1:29" ht="15">
      <c r="A13" s="14">
        <v>32756</v>
      </c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7"/>
        <v>1</v>
      </c>
      <c r="N13" s="5">
        <f t="shared" si="2"/>
        <v>0</v>
      </c>
      <c r="O13" s="11">
        <f t="shared" si="8"/>
        <v>0.5853658536585366</v>
      </c>
      <c r="P13" s="5">
        <f t="shared" si="3"/>
        <v>1.219512195121951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8.195121951219512</v>
      </c>
      <c r="AA13" s="5">
        <f t="shared" si="6"/>
        <v>17.073170731707318</v>
      </c>
      <c r="AB13" s="11">
        <f>SUM(Q67:Q73)+SUM(R67:R73)</f>
        <v>14</v>
      </c>
      <c r="AC13" s="11">
        <f>100*SUM(R67:R73)/AB13</f>
        <v>100</v>
      </c>
    </row>
    <row r="14" spans="1:29" ht="15">
      <c r="A14" s="14">
        <v>32757</v>
      </c>
      <c r="B14" s="9"/>
      <c r="C14" s="9"/>
      <c r="D14" s="9"/>
      <c r="E14" s="9"/>
      <c r="F14" s="9"/>
      <c r="G14" s="9"/>
      <c r="H14" s="9"/>
      <c r="I14" s="9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7"/>
        <v>1</v>
      </c>
      <c r="N14" s="5">
        <f t="shared" si="2"/>
        <v>0</v>
      </c>
      <c r="O14" s="11">
        <f t="shared" si="8"/>
        <v>0.5853658536585366</v>
      </c>
      <c r="P14" s="5">
        <f t="shared" si="3"/>
        <v>1.219512195121951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4.682926829268292</v>
      </c>
      <c r="AA14" s="5">
        <f t="shared" si="6"/>
        <v>9.75609756097561</v>
      </c>
      <c r="AB14" s="11">
        <f>SUM(Q74:Q80)+SUM(R74:R80)</f>
        <v>8</v>
      </c>
      <c r="AC14" s="11">
        <f>100*SUM(R74:R80)/AB14</f>
        <v>100</v>
      </c>
    </row>
    <row r="15" spans="1:29" ht="15">
      <c r="A15" s="14">
        <v>32758</v>
      </c>
      <c r="D15" s="9"/>
      <c r="E15" s="9"/>
      <c r="H15" s="9"/>
      <c r="I15" s="9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7"/>
        <v>1</v>
      </c>
      <c r="N15" s="5">
        <f t="shared" si="2"/>
        <v>0</v>
      </c>
      <c r="O15" s="11">
        <f t="shared" si="8"/>
        <v>0.5853658536585366</v>
      </c>
      <c r="P15" s="5">
        <f t="shared" si="3"/>
        <v>1.219512195121951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1.7560975609756095</v>
      </c>
      <c r="AA15" s="5">
        <f t="shared" si="6"/>
        <v>3.6585365853658534</v>
      </c>
      <c r="AB15" s="11">
        <f>SUM(Q81:Q87)+SUM(R81:R87)</f>
        <v>3</v>
      </c>
      <c r="AC15" s="11">
        <f>100*SUM(R81:R87)/AB15</f>
        <v>100</v>
      </c>
    </row>
    <row r="16" spans="1:29" ht="12.75">
      <c r="A16" s="14">
        <v>32759</v>
      </c>
      <c r="D16" s="1">
        <v>1</v>
      </c>
      <c r="E16" s="1">
        <v>2</v>
      </c>
      <c r="H16" s="1">
        <v>1</v>
      </c>
      <c r="I16" s="1">
        <v>2</v>
      </c>
      <c r="J16" s="9">
        <f t="shared" si="0"/>
        <v>3</v>
      </c>
      <c r="K16" s="9">
        <f t="shared" si="1"/>
        <v>3</v>
      </c>
      <c r="L16" s="9">
        <f t="shared" si="7"/>
        <v>3</v>
      </c>
      <c r="M16" s="9">
        <f t="shared" si="7"/>
        <v>4</v>
      </c>
      <c r="N16" s="5">
        <f t="shared" si="2"/>
        <v>3.512195121951219</v>
      </c>
      <c r="O16" s="11">
        <f t="shared" si="8"/>
        <v>4.097560975609755</v>
      </c>
      <c r="P16" s="5">
        <f t="shared" si="3"/>
        <v>8.536585365853655</v>
      </c>
      <c r="Q16" s="9">
        <f t="shared" si="4"/>
        <v>0</v>
      </c>
      <c r="R16" s="9">
        <f t="shared" si="5"/>
        <v>6</v>
      </c>
      <c r="X16" s="8" t="s">
        <v>55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 t="e">
        <f>100*SUM(R88:R94)/AB16</f>
        <v>#DIV/0!</v>
      </c>
    </row>
    <row r="17" spans="1:29" ht="15">
      <c r="A17" s="14">
        <v>32760</v>
      </c>
      <c r="B17" s="9"/>
      <c r="D17" s="9"/>
      <c r="E17" s="9">
        <v>2</v>
      </c>
      <c r="F17" s="9"/>
      <c r="H17" s="9">
        <v>2</v>
      </c>
      <c r="I17" s="9"/>
      <c r="J17" s="9">
        <f t="shared" si="0"/>
        <v>2</v>
      </c>
      <c r="K17" s="9">
        <f t="shared" si="1"/>
        <v>2</v>
      </c>
      <c r="L17" s="9">
        <f t="shared" si="7"/>
        <v>5</v>
      </c>
      <c r="M17" s="9">
        <f t="shared" si="7"/>
        <v>6</v>
      </c>
      <c r="N17" s="5">
        <f t="shared" si="2"/>
        <v>2.341463414634146</v>
      </c>
      <c r="O17" s="11">
        <f t="shared" si="8"/>
        <v>6.439024390243901</v>
      </c>
      <c r="P17" s="5">
        <f t="shared" si="3"/>
        <v>13.41463414634146</v>
      </c>
      <c r="Q17" s="9">
        <f t="shared" si="4"/>
        <v>0</v>
      </c>
      <c r="R17" s="9">
        <f t="shared" si="5"/>
        <v>4</v>
      </c>
      <c r="T17" s="8"/>
      <c r="X17"/>
      <c r="Y17" s="8" t="s">
        <v>56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 t="e">
        <f>100*SUM(R95:R101)/AB17</f>
        <v>#DIV/0!</v>
      </c>
    </row>
    <row r="18" spans="1:27" ht="12.75">
      <c r="A18" s="14">
        <v>32761</v>
      </c>
      <c r="J18" s="9">
        <f t="shared" si="0"/>
        <v>0</v>
      </c>
      <c r="K18" s="9">
        <f t="shared" si="1"/>
        <v>0</v>
      </c>
      <c r="L18" s="9">
        <f t="shared" si="7"/>
        <v>5</v>
      </c>
      <c r="M18" s="9">
        <f t="shared" si="7"/>
        <v>6</v>
      </c>
      <c r="N18" s="5">
        <f t="shared" si="2"/>
        <v>0</v>
      </c>
      <c r="O18" s="11">
        <f t="shared" si="8"/>
        <v>6.439024390243901</v>
      </c>
      <c r="P18" s="5">
        <f t="shared" si="3"/>
        <v>13.41463414634146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48</v>
      </c>
      <c r="AA18" s="9">
        <f>SUM(AA4:AA17)</f>
        <v>100</v>
      </c>
    </row>
    <row r="19" spans="1:29" ht="15">
      <c r="A19" s="14">
        <v>32762</v>
      </c>
      <c r="D19" s="1">
        <v>1</v>
      </c>
      <c r="J19" s="9">
        <f t="shared" si="0"/>
        <v>1</v>
      </c>
      <c r="K19" s="9">
        <f t="shared" si="1"/>
        <v>0</v>
      </c>
      <c r="L19" s="9">
        <f t="shared" si="7"/>
        <v>6</v>
      </c>
      <c r="M19" s="9">
        <f t="shared" si="7"/>
        <v>6</v>
      </c>
      <c r="N19" s="5">
        <f t="shared" si="2"/>
        <v>0.5853658536585366</v>
      </c>
      <c r="O19" s="11">
        <f t="shared" si="8"/>
        <v>7.024390243902437</v>
      </c>
      <c r="P19" s="5">
        <f t="shared" si="3"/>
        <v>14.634146341463408</v>
      </c>
      <c r="Q19" s="9">
        <f t="shared" si="4"/>
        <v>0</v>
      </c>
      <c r="R19" s="9">
        <f t="shared" si="5"/>
        <v>1</v>
      </c>
      <c r="X19"/>
      <c r="Y19"/>
      <c r="Z19"/>
      <c r="AA19"/>
      <c r="AB19"/>
      <c r="AC19"/>
    </row>
    <row r="20" spans="1:20" ht="12.75">
      <c r="A20" s="14">
        <v>32763</v>
      </c>
      <c r="B20" s="9"/>
      <c r="C20" s="9"/>
      <c r="D20" s="9"/>
      <c r="E20" s="9"/>
      <c r="F20" s="9"/>
      <c r="G20" s="9"/>
      <c r="H20" s="9"/>
      <c r="I20" s="9"/>
      <c r="J20" s="9">
        <f t="shared" si="0"/>
        <v>0</v>
      </c>
      <c r="K20" s="9">
        <f t="shared" si="1"/>
        <v>0</v>
      </c>
      <c r="L20" s="9">
        <f t="shared" si="7"/>
        <v>6</v>
      </c>
      <c r="M20" s="9">
        <f t="shared" si="7"/>
        <v>6</v>
      </c>
      <c r="N20" s="5">
        <f t="shared" si="2"/>
        <v>0</v>
      </c>
      <c r="O20" s="11">
        <f t="shared" si="8"/>
        <v>7.024390243902437</v>
      </c>
      <c r="P20" s="5">
        <f t="shared" si="3"/>
        <v>14.634146341463408</v>
      </c>
      <c r="Q20" s="9">
        <f t="shared" si="4"/>
        <v>0</v>
      </c>
      <c r="R20" s="9">
        <f t="shared" si="5"/>
        <v>0</v>
      </c>
      <c r="T20" s="8"/>
    </row>
    <row r="21" spans="1:25" ht="15">
      <c r="A21" s="14">
        <v>32764</v>
      </c>
      <c r="C21" s="1">
        <v>1</v>
      </c>
      <c r="D21" s="1">
        <v>2</v>
      </c>
      <c r="J21" s="9">
        <f t="shared" si="0"/>
        <v>1</v>
      </c>
      <c r="K21" s="9">
        <f t="shared" si="1"/>
        <v>0</v>
      </c>
      <c r="L21" s="9">
        <f t="shared" si="7"/>
        <v>7</v>
      </c>
      <c r="M21" s="9">
        <f t="shared" si="7"/>
        <v>6</v>
      </c>
      <c r="N21" s="5">
        <f t="shared" si="2"/>
        <v>0.5853658536585366</v>
      </c>
      <c r="O21" s="11">
        <f t="shared" si="8"/>
        <v>7.6097560975609735</v>
      </c>
      <c r="P21" s="5">
        <f t="shared" si="3"/>
        <v>15.853658536585359</v>
      </c>
      <c r="Q21" s="9">
        <f t="shared" si="4"/>
        <v>1</v>
      </c>
      <c r="R21" s="9">
        <f t="shared" si="5"/>
        <v>2</v>
      </c>
      <c r="T21" s="8"/>
      <c r="X21"/>
      <c r="Y21"/>
    </row>
    <row r="22" spans="1:25" ht="15">
      <c r="A22" s="14">
        <v>32765</v>
      </c>
      <c r="J22" s="9">
        <f t="shared" si="0"/>
        <v>0</v>
      </c>
      <c r="K22" s="9">
        <f t="shared" si="1"/>
        <v>0</v>
      </c>
      <c r="L22" s="9">
        <f t="shared" si="7"/>
        <v>7</v>
      </c>
      <c r="M22" s="9">
        <f t="shared" si="7"/>
        <v>6</v>
      </c>
      <c r="N22" s="5">
        <f t="shared" si="2"/>
        <v>0</v>
      </c>
      <c r="O22" s="11">
        <f t="shared" si="8"/>
        <v>7.6097560975609735</v>
      </c>
      <c r="P22" s="5">
        <f t="shared" si="3"/>
        <v>15.853658536585359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4">
        <v>32766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7</v>
      </c>
      <c r="M23" s="9">
        <f t="shared" si="7"/>
        <v>6</v>
      </c>
      <c r="N23" s="5">
        <f t="shared" si="2"/>
        <v>0</v>
      </c>
      <c r="O23" s="11">
        <f t="shared" si="8"/>
        <v>7.6097560975609735</v>
      </c>
      <c r="P23" s="5">
        <f t="shared" si="3"/>
        <v>15.853658536585359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4">
        <v>32767</v>
      </c>
      <c r="B24" s="9"/>
      <c r="D24" s="9"/>
      <c r="E24" s="9"/>
      <c r="F24" s="9"/>
      <c r="H24" s="9"/>
      <c r="I24" s="9"/>
      <c r="J24" s="9">
        <f t="shared" si="0"/>
        <v>0</v>
      </c>
      <c r="K24" s="9">
        <f t="shared" si="1"/>
        <v>0</v>
      </c>
      <c r="L24" s="9">
        <f t="shared" si="7"/>
        <v>7</v>
      </c>
      <c r="M24" s="9">
        <f t="shared" si="7"/>
        <v>6</v>
      </c>
      <c r="N24" s="5">
        <f t="shared" si="2"/>
        <v>0</v>
      </c>
      <c r="O24" s="11">
        <f t="shared" si="8"/>
        <v>7.6097560975609735</v>
      </c>
      <c r="P24" s="5">
        <f t="shared" si="3"/>
        <v>15.853658536585359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4">
        <v>32768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7</v>
      </c>
      <c r="M25" s="9">
        <f t="shared" si="9"/>
        <v>6</v>
      </c>
      <c r="N25" s="5">
        <f t="shared" si="2"/>
        <v>0</v>
      </c>
      <c r="O25" s="11">
        <f t="shared" si="8"/>
        <v>7.6097560975609735</v>
      </c>
      <c r="P25" s="5">
        <f t="shared" si="3"/>
        <v>15.853658536585359</v>
      </c>
      <c r="Q25" s="9">
        <f t="shared" si="4"/>
        <v>0</v>
      </c>
      <c r="R25" s="9">
        <f t="shared" si="5"/>
        <v>0</v>
      </c>
      <c r="S25" s="8" t="s">
        <v>60</v>
      </c>
      <c r="X25"/>
      <c r="Y25"/>
    </row>
    <row r="26" spans="1:25" ht="15">
      <c r="A26" s="14">
        <v>32769</v>
      </c>
      <c r="C26" s="9"/>
      <c r="D26" s="9"/>
      <c r="E26" s="9"/>
      <c r="G26" s="9"/>
      <c r="H26" s="9">
        <v>4</v>
      </c>
      <c r="I26" s="9"/>
      <c r="J26" s="9">
        <f t="shared" si="0"/>
        <v>0</v>
      </c>
      <c r="K26" s="9">
        <f t="shared" si="1"/>
        <v>4</v>
      </c>
      <c r="L26" s="9">
        <f t="shared" si="9"/>
        <v>7</v>
      </c>
      <c r="M26" s="9">
        <f t="shared" si="9"/>
        <v>10</v>
      </c>
      <c r="N26" s="5">
        <f t="shared" si="2"/>
        <v>2.341463414634146</v>
      </c>
      <c r="O26" s="11">
        <f t="shared" si="8"/>
        <v>9.95121951219512</v>
      </c>
      <c r="P26" s="5">
        <f t="shared" si="3"/>
        <v>20.731707317073162</v>
      </c>
      <c r="Q26" s="9">
        <f t="shared" si="4"/>
        <v>0</v>
      </c>
      <c r="R26" s="9">
        <f t="shared" si="5"/>
        <v>4</v>
      </c>
      <c r="T26" s="8"/>
      <c r="X26"/>
      <c r="Y26"/>
    </row>
    <row r="27" spans="1:25" ht="15">
      <c r="A27" s="14">
        <v>32770</v>
      </c>
      <c r="J27" s="9">
        <f t="shared" si="0"/>
        <v>0</v>
      </c>
      <c r="K27" s="9">
        <f t="shared" si="1"/>
        <v>0</v>
      </c>
      <c r="L27" s="9">
        <f t="shared" si="9"/>
        <v>7</v>
      </c>
      <c r="M27" s="9">
        <f t="shared" si="9"/>
        <v>10</v>
      </c>
      <c r="N27" s="5">
        <f t="shared" si="2"/>
        <v>0</v>
      </c>
      <c r="O27" s="11">
        <f t="shared" si="8"/>
        <v>9.95121951219512</v>
      </c>
      <c r="P27" s="5">
        <f t="shared" si="3"/>
        <v>20.731707317073162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2.75">
      <c r="A28" s="14">
        <v>32771</v>
      </c>
      <c r="J28" s="9">
        <f t="shared" si="0"/>
        <v>0</v>
      </c>
      <c r="K28" s="9">
        <f t="shared" si="1"/>
        <v>0</v>
      </c>
      <c r="L28" s="9">
        <f t="shared" si="9"/>
        <v>7</v>
      </c>
      <c r="M28" s="9">
        <f t="shared" si="9"/>
        <v>10</v>
      </c>
      <c r="N28" s="5">
        <f t="shared" si="2"/>
        <v>0</v>
      </c>
      <c r="O28" s="11">
        <f t="shared" si="8"/>
        <v>9.95121951219512</v>
      </c>
      <c r="P28" s="5">
        <f t="shared" si="3"/>
        <v>20.731707317073162</v>
      </c>
      <c r="Q28" s="9">
        <f t="shared" si="4"/>
        <v>0</v>
      </c>
      <c r="R28" s="9">
        <f t="shared" si="5"/>
        <v>0</v>
      </c>
      <c r="T28" s="8"/>
    </row>
    <row r="29" spans="1:18" ht="12.75">
      <c r="A29" s="14">
        <v>32772</v>
      </c>
      <c r="H29" s="1">
        <v>2</v>
      </c>
      <c r="J29" s="9">
        <f t="shared" si="0"/>
        <v>0</v>
      </c>
      <c r="K29" s="9">
        <f t="shared" si="1"/>
        <v>2</v>
      </c>
      <c r="L29" s="9">
        <f t="shared" si="9"/>
        <v>7</v>
      </c>
      <c r="M29" s="9">
        <f t="shared" si="9"/>
        <v>12</v>
      </c>
      <c r="N29" s="5">
        <f t="shared" si="2"/>
        <v>1.170731707317073</v>
      </c>
      <c r="O29" s="11">
        <f t="shared" si="8"/>
        <v>11.121951219512193</v>
      </c>
      <c r="P29" s="5">
        <f t="shared" si="3"/>
        <v>23.170731707317067</v>
      </c>
      <c r="Q29" s="9">
        <f t="shared" si="4"/>
        <v>0</v>
      </c>
      <c r="R29" s="9">
        <f t="shared" si="5"/>
        <v>2</v>
      </c>
    </row>
    <row r="30" spans="1:20" ht="12.75">
      <c r="A30" s="14">
        <v>32773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9"/>
        <v>7</v>
      </c>
      <c r="M30" s="9">
        <f t="shared" si="9"/>
        <v>12</v>
      </c>
      <c r="N30" s="5">
        <f t="shared" si="2"/>
        <v>0</v>
      </c>
      <c r="O30" s="11">
        <f t="shared" si="8"/>
        <v>11.121951219512193</v>
      </c>
      <c r="P30" s="5">
        <f t="shared" si="3"/>
        <v>23.170731707317067</v>
      </c>
      <c r="Q30" s="9">
        <f t="shared" si="4"/>
        <v>0</v>
      </c>
      <c r="R30" s="9">
        <f t="shared" si="5"/>
        <v>0</v>
      </c>
      <c r="T30" s="8"/>
    </row>
    <row r="31" spans="1:20" ht="12.75">
      <c r="A31" s="14">
        <v>32774</v>
      </c>
      <c r="C31" s="9"/>
      <c r="D31" s="9"/>
      <c r="E31" s="9"/>
      <c r="G31" s="9"/>
      <c r="H31" s="9"/>
      <c r="I31" s="9"/>
      <c r="J31" s="9">
        <f t="shared" si="0"/>
        <v>0</v>
      </c>
      <c r="K31" s="9">
        <f t="shared" si="1"/>
        <v>0</v>
      </c>
      <c r="L31" s="9">
        <f t="shared" si="9"/>
        <v>7</v>
      </c>
      <c r="M31" s="9">
        <f t="shared" si="9"/>
        <v>12</v>
      </c>
      <c r="N31" s="5">
        <f t="shared" si="2"/>
        <v>0</v>
      </c>
      <c r="O31" s="11">
        <f t="shared" si="8"/>
        <v>11.121951219512193</v>
      </c>
      <c r="P31" s="5">
        <f t="shared" si="3"/>
        <v>23.170731707317067</v>
      </c>
      <c r="Q31" s="9">
        <f t="shared" si="4"/>
        <v>0</v>
      </c>
      <c r="R31" s="9">
        <f t="shared" si="5"/>
        <v>0</v>
      </c>
      <c r="T31" s="8"/>
    </row>
    <row r="32" spans="1:18" ht="12.75">
      <c r="A32" s="14">
        <v>32775</v>
      </c>
      <c r="J32" s="9">
        <f t="shared" si="0"/>
        <v>0</v>
      </c>
      <c r="K32" s="9">
        <f t="shared" si="1"/>
        <v>0</v>
      </c>
      <c r="L32" s="9">
        <f t="shared" si="9"/>
        <v>7</v>
      </c>
      <c r="M32" s="9">
        <f t="shared" si="9"/>
        <v>12</v>
      </c>
      <c r="N32" s="5">
        <f t="shared" si="2"/>
        <v>0</v>
      </c>
      <c r="O32" s="11">
        <f t="shared" si="8"/>
        <v>11.121951219512193</v>
      </c>
      <c r="P32" s="5">
        <f t="shared" si="3"/>
        <v>23.170731707317067</v>
      </c>
      <c r="Q32" s="9">
        <f t="shared" si="4"/>
        <v>0</v>
      </c>
      <c r="R32" s="9">
        <f t="shared" si="5"/>
        <v>0</v>
      </c>
    </row>
    <row r="33" spans="1:18" ht="12.75">
      <c r="A33" s="14">
        <v>32776</v>
      </c>
      <c r="J33" s="9">
        <f t="shared" si="0"/>
        <v>0</v>
      </c>
      <c r="K33" s="9">
        <f t="shared" si="1"/>
        <v>0</v>
      </c>
      <c r="L33" s="9">
        <f t="shared" si="9"/>
        <v>7</v>
      </c>
      <c r="M33" s="9">
        <f t="shared" si="9"/>
        <v>12</v>
      </c>
      <c r="N33" s="5">
        <f t="shared" si="2"/>
        <v>0</v>
      </c>
      <c r="O33" s="11">
        <f t="shared" si="8"/>
        <v>11.121951219512193</v>
      </c>
      <c r="P33" s="5">
        <f t="shared" si="3"/>
        <v>23.170731707317067</v>
      </c>
      <c r="Q33" s="9">
        <f t="shared" si="4"/>
        <v>0</v>
      </c>
      <c r="R33" s="9">
        <f t="shared" si="5"/>
        <v>0</v>
      </c>
    </row>
    <row r="34" spans="1:18" ht="12.75">
      <c r="A34" s="14">
        <v>32777</v>
      </c>
      <c r="D34" s="9"/>
      <c r="E34" s="9"/>
      <c r="H34" s="9"/>
      <c r="I34" s="9"/>
      <c r="J34" s="9">
        <f t="shared" si="0"/>
        <v>0</v>
      </c>
      <c r="K34" s="9">
        <f t="shared" si="1"/>
        <v>0</v>
      </c>
      <c r="L34" s="9">
        <f t="shared" si="9"/>
        <v>7</v>
      </c>
      <c r="M34" s="9">
        <f t="shared" si="9"/>
        <v>12</v>
      </c>
      <c r="N34" s="5">
        <f t="shared" si="2"/>
        <v>0</v>
      </c>
      <c r="O34" s="11">
        <f t="shared" si="8"/>
        <v>11.121951219512193</v>
      </c>
      <c r="P34" s="5">
        <f t="shared" si="3"/>
        <v>23.170731707317067</v>
      </c>
      <c r="Q34" s="9">
        <f t="shared" si="4"/>
        <v>0</v>
      </c>
      <c r="R34" s="9">
        <f t="shared" si="5"/>
        <v>0</v>
      </c>
    </row>
    <row r="35" spans="1:18" ht="12.75">
      <c r="A35" s="14">
        <v>32778</v>
      </c>
      <c r="E35" s="1">
        <v>1</v>
      </c>
      <c r="J35" s="9">
        <f t="shared" si="0"/>
        <v>1</v>
      </c>
      <c r="K35" s="9">
        <f t="shared" si="1"/>
        <v>0</v>
      </c>
      <c r="L35" s="9">
        <f t="shared" si="9"/>
        <v>8</v>
      </c>
      <c r="M35" s="9">
        <f t="shared" si="9"/>
        <v>12</v>
      </c>
      <c r="N35" s="5">
        <f t="shared" si="2"/>
        <v>0.5853658536585366</v>
      </c>
      <c r="O35" s="11">
        <f t="shared" si="8"/>
        <v>11.70731707317073</v>
      </c>
      <c r="P35" s="5">
        <f t="shared" si="3"/>
        <v>24.390243902439018</v>
      </c>
      <c r="Q35" s="9">
        <f t="shared" si="4"/>
        <v>0</v>
      </c>
      <c r="R35" s="9">
        <f t="shared" si="5"/>
        <v>1</v>
      </c>
    </row>
    <row r="36" spans="1:18" ht="12.75">
      <c r="A36" s="14">
        <v>32779</v>
      </c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8</v>
      </c>
      <c r="M36" s="9">
        <f t="shared" si="9"/>
        <v>12</v>
      </c>
      <c r="N36" s="5">
        <f aca="true" t="shared" si="12" ref="N36:N67">(+J36+K36)*($J$103/($J$103+$K$103))</f>
        <v>0</v>
      </c>
      <c r="O36" s="11">
        <f t="shared" si="8"/>
        <v>11.70731707317073</v>
      </c>
      <c r="P36" s="5">
        <f aca="true" t="shared" si="13" ref="P36:P67">O36*100/$N$103</f>
        <v>24.390243902439018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2.75">
      <c r="A37" s="14">
        <v>32780</v>
      </c>
      <c r="D37" s="1">
        <v>3</v>
      </c>
      <c r="E37" s="1">
        <v>2</v>
      </c>
      <c r="F37" s="1">
        <v>1</v>
      </c>
      <c r="H37" s="1">
        <v>1</v>
      </c>
      <c r="J37" s="9">
        <f t="shared" si="10"/>
        <v>5</v>
      </c>
      <c r="K37" s="9">
        <f t="shared" si="11"/>
        <v>0</v>
      </c>
      <c r="L37" s="9">
        <f t="shared" si="9"/>
        <v>13</v>
      </c>
      <c r="M37" s="9">
        <f t="shared" si="9"/>
        <v>12</v>
      </c>
      <c r="N37" s="5">
        <f t="shared" si="12"/>
        <v>2.926829268292683</v>
      </c>
      <c r="O37" s="11">
        <f aca="true" t="shared" si="16" ref="O37:O68">O36+N37</f>
        <v>14.634146341463413</v>
      </c>
      <c r="P37" s="5">
        <f t="shared" si="13"/>
        <v>30.487804878048774</v>
      </c>
      <c r="Q37" s="9">
        <f t="shared" si="14"/>
        <v>1</v>
      </c>
      <c r="R37" s="9">
        <f t="shared" si="15"/>
        <v>6</v>
      </c>
    </row>
    <row r="38" spans="1:18" ht="12.75">
      <c r="A38" s="14">
        <v>32781</v>
      </c>
      <c r="D38" s="9"/>
      <c r="E38" s="9">
        <v>3</v>
      </c>
      <c r="H38" s="9"/>
      <c r="I38" s="9"/>
      <c r="J38" s="9">
        <f t="shared" si="10"/>
        <v>3</v>
      </c>
      <c r="K38" s="9">
        <f t="shared" si="11"/>
        <v>0</v>
      </c>
      <c r="L38" s="9">
        <f t="shared" si="9"/>
        <v>16</v>
      </c>
      <c r="M38" s="9">
        <f t="shared" si="9"/>
        <v>12</v>
      </c>
      <c r="N38" s="5">
        <f t="shared" si="12"/>
        <v>1.7560975609756095</v>
      </c>
      <c r="O38" s="11">
        <f t="shared" si="16"/>
        <v>16.390243902439025</v>
      </c>
      <c r="P38" s="5">
        <f t="shared" si="13"/>
        <v>34.14634146341463</v>
      </c>
      <c r="Q38" s="9">
        <f t="shared" si="14"/>
        <v>0</v>
      </c>
      <c r="R38" s="9">
        <f t="shared" si="15"/>
        <v>3</v>
      </c>
    </row>
    <row r="39" spans="1:19" ht="12.75">
      <c r="A39" s="14">
        <v>32782</v>
      </c>
      <c r="J39" s="9">
        <f t="shared" si="10"/>
        <v>0</v>
      </c>
      <c r="K39" s="9">
        <f t="shared" si="11"/>
        <v>0</v>
      </c>
      <c r="L39" s="9">
        <f t="shared" si="9"/>
        <v>16</v>
      </c>
      <c r="M39" s="9">
        <f t="shared" si="9"/>
        <v>12</v>
      </c>
      <c r="N39" s="5">
        <f t="shared" si="12"/>
        <v>0</v>
      </c>
      <c r="O39" s="11">
        <f t="shared" si="16"/>
        <v>16.390243902439025</v>
      </c>
      <c r="P39" s="5">
        <f t="shared" si="13"/>
        <v>34.14634146341463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2.75">
      <c r="A40" s="14">
        <v>32783</v>
      </c>
      <c r="J40" s="9">
        <f t="shared" si="10"/>
        <v>0</v>
      </c>
      <c r="K40" s="9">
        <f t="shared" si="11"/>
        <v>0</v>
      </c>
      <c r="L40" s="9">
        <f t="shared" si="9"/>
        <v>16</v>
      </c>
      <c r="M40" s="9">
        <f t="shared" si="9"/>
        <v>12</v>
      </c>
      <c r="N40" s="5">
        <f t="shared" si="12"/>
        <v>0</v>
      </c>
      <c r="O40" s="11">
        <f t="shared" si="16"/>
        <v>16.390243902439025</v>
      </c>
      <c r="P40" s="5">
        <f t="shared" si="13"/>
        <v>34.14634146341463</v>
      </c>
      <c r="Q40" s="9">
        <f t="shared" si="14"/>
        <v>0</v>
      </c>
      <c r="R40" s="9">
        <f t="shared" si="15"/>
        <v>0</v>
      </c>
    </row>
    <row r="41" spans="1:18" ht="12.75">
      <c r="A41" s="14">
        <v>32784</v>
      </c>
      <c r="D41" s="1">
        <v>1</v>
      </c>
      <c r="E41" s="1">
        <v>1</v>
      </c>
      <c r="H41" s="1">
        <v>2</v>
      </c>
      <c r="J41" s="9">
        <f t="shared" si="10"/>
        <v>2</v>
      </c>
      <c r="K41" s="9">
        <f t="shared" si="11"/>
        <v>2</v>
      </c>
      <c r="L41" s="9">
        <f t="shared" si="9"/>
        <v>18</v>
      </c>
      <c r="M41" s="9">
        <f t="shared" si="9"/>
        <v>14</v>
      </c>
      <c r="N41" s="5">
        <f t="shared" si="12"/>
        <v>2.341463414634146</v>
      </c>
      <c r="O41" s="11">
        <f t="shared" si="16"/>
        <v>18.73170731707317</v>
      </c>
      <c r="P41" s="5">
        <f t="shared" si="13"/>
        <v>39.02439024390243</v>
      </c>
      <c r="Q41" s="9">
        <f t="shared" si="14"/>
        <v>0</v>
      </c>
      <c r="R41" s="9">
        <f t="shared" si="15"/>
        <v>4</v>
      </c>
    </row>
    <row r="42" spans="1:18" ht="12.75">
      <c r="A42" s="14">
        <v>32785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9"/>
        <v>18</v>
      </c>
      <c r="M42" s="9">
        <f t="shared" si="9"/>
        <v>14</v>
      </c>
      <c r="N42" s="5">
        <f t="shared" si="12"/>
        <v>0</v>
      </c>
      <c r="O42" s="11">
        <f t="shared" si="16"/>
        <v>18.73170731707317</v>
      </c>
      <c r="P42" s="5">
        <f t="shared" si="13"/>
        <v>39.02439024390243</v>
      </c>
      <c r="Q42" s="9">
        <f t="shared" si="14"/>
        <v>0</v>
      </c>
      <c r="R42" s="9">
        <f t="shared" si="15"/>
        <v>0</v>
      </c>
    </row>
    <row r="43" spans="1:18" ht="12.75">
      <c r="A43" s="14">
        <v>32786</v>
      </c>
      <c r="D43" s="1">
        <v>1</v>
      </c>
      <c r="J43" s="9">
        <f t="shared" si="10"/>
        <v>1</v>
      </c>
      <c r="K43" s="9">
        <f t="shared" si="11"/>
        <v>0</v>
      </c>
      <c r="L43" s="9">
        <f t="shared" si="9"/>
        <v>19</v>
      </c>
      <c r="M43" s="9">
        <f t="shared" si="9"/>
        <v>14</v>
      </c>
      <c r="N43" s="5">
        <f t="shared" si="12"/>
        <v>0.5853658536585366</v>
      </c>
      <c r="O43" s="11">
        <f t="shared" si="16"/>
        <v>19.317073170731707</v>
      </c>
      <c r="P43" s="5">
        <f t="shared" si="13"/>
        <v>40.24390243902438</v>
      </c>
      <c r="Q43" s="9">
        <f t="shared" si="14"/>
        <v>0</v>
      </c>
      <c r="R43" s="9">
        <f t="shared" si="15"/>
        <v>1</v>
      </c>
    </row>
    <row r="44" spans="1:18" ht="12.75">
      <c r="A44" s="14">
        <v>32787</v>
      </c>
      <c r="J44" s="9">
        <f t="shared" si="10"/>
        <v>0</v>
      </c>
      <c r="K44" s="9">
        <f t="shared" si="11"/>
        <v>0</v>
      </c>
      <c r="L44" s="9">
        <f t="shared" si="9"/>
        <v>19</v>
      </c>
      <c r="M44" s="9">
        <f t="shared" si="9"/>
        <v>14</v>
      </c>
      <c r="N44" s="5">
        <f t="shared" si="12"/>
        <v>0</v>
      </c>
      <c r="O44" s="11">
        <f t="shared" si="16"/>
        <v>19.317073170731707</v>
      </c>
      <c r="P44" s="5">
        <f t="shared" si="13"/>
        <v>40.24390243902438</v>
      </c>
      <c r="Q44" s="9">
        <f t="shared" si="14"/>
        <v>0</v>
      </c>
      <c r="R44" s="9">
        <f t="shared" si="15"/>
        <v>0</v>
      </c>
    </row>
    <row r="45" spans="1:18" ht="12.75">
      <c r="A45" s="14">
        <v>32788</v>
      </c>
      <c r="D45" s="9"/>
      <c r="E45" s="9">
        <v>2</v>
      </c>
      <c r="H45" s="9">
        <v>1</v>
      </c>
      <c r="I45" s="9">
        <v>1</v>
      </c>
      <c r="J45" s="9">
        <f t="shared" si="10"/>
        <v>2</v>
      </c>
      <c r="K45" s="9">
        <f t="shared" si="11"/>
        <v>2</v>
      </c>
      <c r="L45" s="9">
        <f aca="true" t="shared" si="17" ref="L45:M64">L44+J45</f>
        <v>21</v>
      </c>
      <c r="M45" s="9">
        <f t="shared" si="17"/>
        <v>16</v>
      </c>
      <c r="N45" s="5">
        <f t="shared" si="12"/>
        <v>2.341463414634146</v>
      </c>
      <c r="O45" s="11">
        <f t="shared" si="16"/>
        <v>21.65853658536585</v>
      </c>
      <c r="P45" s="5">
        <f t="shared" si="13"/>
        <v>45.121951219512184</v>
      </c>
      <c r="Q45" s="9">
        <f t="shared" si="14"/>
        <v>0</v>
      </c>
      <c r="R45" s="9">
        <f t="shared" si="15"/>
        <v>4</v>
      </c>
    </row>
    <row r="46" spans="1:18" ht="12.75">
      <c r="A46" s="14">
        <v>32789</v>
      </c>
      <c r="J46" s="9">
        <f t="shared" si="10"/>
        <v>0</v>
      </c>
      <c r="K46" s="9">
        <f t="shared" si="11"/>
        <v>0</v>
      </c>
      <c r="L46" s="9">
        <f t="shared" si="17"/>
        <v>21</v>
      </c>
      <c r="M46" s="9">
        <f t="shared" si="17"/>
        <v>16</v>
      </c>
      <c r="N46" s="5">
        <f t="shared" si="12"/>
        <v>0</v>
      </c>
      <c r="O46" s="11">
        <f t="shared" si="16"/>
        <v>21.65853658536585</v>
      </c>
      <c r="P46" s="5">
        <f t="shared" si="13"/>
        <v>45.121951219512184</v>
      </c>
      <c r="Q46" s="9">
        <f t="shared" si="14"/>
        <v>0</v>
      </c>
      <c r="R46" s="9">
        <f t="shared" si="15"/>
        <v>0</v>
      </c>
    </row>
    <row r="47" spans="1:18" ht="12.75">
      <c r="A47" s="14">
        <v>32790</v>
      </c>
      <c r="D47" s="1">
        <v>2</v>
      </c>
      <c r="H47" s="1">
        <v>1</v>
      </c>
      <c r="I47" s="1">
        <v>1</v>
      </c>
      <c r="J47" s="9">
        <f t="shared" si="10"/>
        <v>2</v>
      </c>
      <c r="K47" s="9">
        <f t="shared" si="11"/>
        <v>2</v>
      </c>
      <c r="L47" s="9">
        <f t="shared" si="17"/>
        <v>23</v>
      </c>
      <c r="M47" s="9">
        <f t="shared" si="17"/>
        <v>18</v>
      </c>
      <c r="N47" s="5">
        <f t="shared" si="12"/>
        <v>2.341463414634146</v>
      </c>
      <c r="O47" s="11">
        <f t="shared" si="16"/>
        <v>23.999999999999996</v>
      </c>
      <c r="P47" s="5">
        <f t="shared" si="13"/>
        <v>49.999999999999986</v>
      </c>
      <c r="Q47" s="9">
        <f t="shared" si="14"/>
        <v>0</v>
      </c>
      <c r="R47" s="9">
        <f t="shared" si="15"/>
        <v>4</v>
      </c>
    </row>
    <row r="48" spans="1:18" ht="12.75">
      <c r="A48" s="14">
        <v>32791</v>
      </c>
      <c r="J48" s="9">
        <f t="shared" si="10"/>
        <v>0</v>
      </c>
      <c r="K48" s="9">
        <f t="shared" si="11"/>
        <v>0</v>
      </c>
      <c r="L48" s="9">
        <f t="shared" si="17"/>
        <v>23</v>
      </c>
      <c r="M48" s="9">
        <f t="shared" si="17"/>
        <v>18</v>
      </c>
      <c r="N48" s="5">
        <f t="shared" si="12"/>
        <v>0</v>
      </c>
      <c r="O48" s="11">
        <f t="shared" si="16"/>
        <v>23.999999999999996</v>
      </c>
      <c r="P48" s="5">
        <f t="shared" si="13"/>
        <v>49.999999999999986</v>
      </c>
      <c r="Q48" s="9">
        <f t="shared" si="14"/>
        <v>0</v>
      </c>
      <c r="R48" s="9">
        <f t="shared" si="15"/>
        <v>0</v>
      </c>
    </row>
    <row r="49" spans="1:18" ht="12.75">
      <c r="A49" s="14">
        <v>32792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7"/>
        <v>23</v>
      </c>
      <c r="M49" s="9">
        <f t="shared" si="17"/>
        <v>18</v>
      </c>
      <c r="N49" s="5">
        <f t="shared" si="12"/>
        <v>0</v>
      </c>
      <c r="O49" s="11">
        <f t="shared" si="16"/>
        <v>23.999999999999996</v>
      </c>
      <c r="P49" s="5">
        <f t="shared" si="13"/>
        <v>49.999999999999986</v>
      </c>
      <c r="Q49" s="9">
        <f t="shared" si="14"/>
        <v>0</v>
      </c>
      <c r="R49" s="9">
        <f t="shared" si="15"/>
        <v>0</v>
      </c>
    </row>
    <row r="50" spans="1:18" ht="12.75">
      <c r="A50" s="14">
        <v>32793</v>
      </c>
      <c r="J50" s="9">
        <f t="shared" si="10"/>
        <v>0</v>
      </c>
      <c r="K50" s="9">
        <f t="shared" si="11"/>
        <v>0</v>
      </c>
      <c r="L50" s="9">
        <f t="shared" si="17"/>
        <v>23</v>
      </c>
      <c r="M50" s="9">
        <f t="shared" si="17"/>
        <v>18</v>
      </c>
      <c r="N50" s="5">
        <f t="shared" si="12"/>
        <v>0</v>
      </c>
      <c r="O50" s="11">
        <f t="shared" si="16"/>
        <v>23.999999999999996</v>
      </c>
      <c r="P50" s="5">
        <f t="shared" si="13"/>
        <v>49.999999999999986</v>
      </c>
      <c r="Q50" s="9">
        <f t="shared" si="14"/>
        <v>0</v>
      </c>
      <c r="R50" s="9">
        <f t="shared" si="15"/>
        <v>0</v>
      </c>
    </row>
    <row r="51" spans="1:18" ht="12.75">
      <c r="A51" s="14">
        <v>32794</v>
      </c>
      <c r="J51" s="9">
        <f t="shared" si="10"/>
        <v>0</v>
      </c>
      <c r="K51" s="9">
        <f t="shared" si="11"/>
        <v>0</v>
      </c>
      <c r="L51" s="9">
        <f t="shared" si="17"/>
        <v>23</v>
      </c>
      <c r="M51" s="9">
        <f t="shared" si="17"/>
        <v>18</v>
      </c>
      <c r="N51" s="5">
        <f t="shared" si="12"/>
        <v>0</v>
      </c>
      <c r="O51" s="11">
        <f t="shared" si="16"/>
        <v>23.999999999999996</v>
      </c>
      <c r="P51" s="5">
        <f t="shared" si="13"/>
        <v>49.999999999999986</v>
      </c>
      <c r="Q51" s="9">
        <f t="shared" si="14"/>
        <v>0</v>
      </c>
      <c r="R51" s="9">
        <f t="shared" si="15"/>
        <v>0</v>
      </c>
    </row>
    <row r="52" spans="1:18" ht="12.75">
      <c r="A52" s="14">
        <v>32795</v>
      </c>
      <c r="B52" s="9"/>
      <c r="D52" s="9">
        <v>5</v>
      </c>
      <c r="E52" s="9">
        <v>5</v>
      </c>
      <c r="F52" s="9"/>
      <c r="H52" s="9">
        <v>3</v>
      </c>
      <c r="I52" s="9"/>
      <c r="J52" s="9">
        <f t="shared" si="10"/>
        <v>10</v>
      </c>
      <c r="K52" s="9">
        <f t="shared" si="11"/>
        <v>3</v>
      </c>
      <c r="L52" s="9">
        <f t="shared" si="17"/>
        <v>33</v>
      </c>
      <c r="M52" s="9">
        <f t="shared" si="17"/>
        <v>21</v>
      </c>
      <c r="N52" s="5">
        <f t="shared" si="12"/>
        <v>7.609756097560975</v>
      </c>
      <c r="O52" s="11">
        <f t="shared" si="16"/>
        <v>31.60975609756097</v>
      </c>
      <c r="P52" s="5">
        <f t="shared" si="13"/>
        <v>65.85365853658534</v>
      </c>
      <c r="Q52" s="9">
        <f t="shared" si="14"/>
        <v>0</v>
      </c>
      <c r="R52" s="9">
        <f t="shared" si="15"/>
        <v>13</v>
      </c>
    </row>
    <row r="53" spans="1:19" ht="12.75">
      <c r="A53" s="14">
        <v>32796</v>
      </c>
      <c r="J53" s="9">
        <f t="shared" si="10"/>
        <v>0</v>
      </c>
      <c r="K53" s="9">
        <f t="shared" si="11"/>
        <v>0</v>
      </c>
      <c r="L53" s="9">
        <f t="shared" si="17"/>
        <v>33</v>
      </c>
      <c r="M53" s="9">
        <f t="shared" si="17"/>
        <v>21</v>
      </c>
      <c r="N53" s="5">
        <f t="shared" si="12"/>
        <v>0</v>
      </c>
      <c r="O53" s="11">
        <f t="shared" si="16"/>
        <v>31.60975609756097</v>
      </c>
      <c r="P53" s="5">
        <f t="shared" si="13"/>
        <v>65.85365853658534</v>
      </c>
      <c r="Q53" s="9">
        <f t="shared" si="14"/>
        <v>0</v>
      </c>
      <c r="R53" s="9">
        <f t="shared" si="15"/>
        <v>0</v>
      </c>
      <c r="S53" s="8" t="s">
        <v>62</v>
      </c>
    </row>
    <row r="54" spans="1:18" ht="12.75">
      <c r="A54" s="14">
        <v>32797</v>
      </c>
      <c r="D54" s="9"/>
      <c r="E54" s="9"/>
      <c r="H54" s="9"/>
      <c r="I54" s="9"/>
      <c r="J54" s="9">
        <f t="shared" si="10"/>
        <v>0</v>
      </c>
      <c r="K54" s="9">
        <f t="shared" si="11"/>
        <v>0</v>
      </c>
      <c r="L54" s="9">
        <f t="shared" si="17"/>
        <v>33</v>
      </c>
      <c r="M54" s="9">
        <f t="shared" si="17"/>
        <v>21</v>
      </c>
      <c r="N54" s="5">
        <f t="shared" si="12"/>
        <v>0</v>
      </c>
      <c r="O54" s="11">
        <f t="shared" si="16"/>
        <v>31.60975609756097</v>
      </c>
      <c r="P54" s="5">
        <f t="shared" si="13"/>
        <v>65.85365853658534</v>
      </c>
      <c r="Q54" s="9">
        <f t="shared" si="14"/>
        <v>0</v>
      </c>
      <c r="R54" s="9">
        <f t="shared" si="15"/>
        <v>0</v>
      </c>
    </row>
    <row r="55" spans="1:18" ht="12.75">
      <c r="A55" s="14">
        <v>32798</v>
      </c>
      <c r="J55" s="9">
        <f t="shared" si="10"/>
        <v>0</v>
      </c>
      <c r="K55" s="9">
        <f t="shared" si="11"/>
        <v>0</v>
      </c>
      <c r="L55" s="9">
        <f t="shared" si="17"/>
        <v>33</v>
      </c>
      <c r="M55" s="9">
        <f t="shared" si="17"/>
        <v>21</v>
      </c>
      <c r="N55" s="5">
        <f t="shared" si="12"/>
        <v>0</v>
      </c>
      <c r="O55" s="11">
        <f t="shared" si="16"/>
        <v>31.60975609756097</v>
      </c>
      <c r="P55" s="5">
        <f t="shared" si="13"/>
        <v>65.85365853658534</v>
      </c>
      <c r="Q55" s="9">
        <f t="shared" si="14"/>
        <v>0</v>
      </c>
      <c r="R55" s="9">
        <f t="shared" si="15"/>
        <v>0</v>
      </c>
    </row>
    <row r="56" spans="1:18" ht="12.75">
      <c r="A56" s="14">
        <v>32799</v>
      </c>
      <c r="J56" s="9">
        <f t="shared" si="10"/>
        <v>0</v>
      </c>
      <c r="K56" s="9">
        <f t="shared" si="11"/>
        <v>0</v>
      </c>
      <c r="L56" s="9">
        <f t="shared" si="17"/>
        <v>33</v>
      </c>
      <c r="M56" s="9">
        <f t="shared" si="17"/>
        <v>21</v>
      </c>
      <c r="N56" s="5">
        <f t="shared" si="12"/>
        <v>0</v>
      </c>
      <c r="O56" s="11">
        <f t="shared" si="16"/>
        <v>31.60975609756097</v>
      </c>
      <c r="P56" s="5">
        <f t="shared" si="13"/>
        <v>65.85365853658534</v>
      </c>
      <c r="Q56" s="9">
        <f t="shared" si="14"/>
        <v>0</v>
      </c>
      <c r="R56" s="9">
        <f t="shared" si="15"/>
        <v>0</v>
      </c>
    </row>
    <row r="57" spans="1:18" ht="12.75">
      <c r="A57" s="14">
        <v>32800</v>
      </c>
      <c r="J57" s="9">
        <f t="shared" si="10"/>
        <v>0</v>
      </c>
      <c r="K57" s="9">
        <f t="shared" si="11"/>
        <v>0</v>
      </c>
      <c r="L57" s="9">
        <f t="shared" si="17"/>
        <v>33</v>
      </c>
      <c r="M57" s="9">
        <f t="shared" si="17"/>
        <v>21</v>
      </c>
      <c r="N57" s="5">
        <f t="shared" si="12"/>
        <v>0</v>
      </c>
      <c r="O57" s="11">
        <f t="shared" si="16"/>
        <v>31.60975609756097</v>
      </c>
      <c r="P57" s="5">
        <f t="shared" si="13"/>
        <v>65.85365853658534</v>
      </c>
      <c r="Q57" s="9">
        <f t="shared" si="14"/>
        <v>0</v>
      </c>
      <c r="R57" s="9">
        <f t="shared" si="15"/>
        <v>0</v>
      </c>
    </row>
    <row r="58" spans="1:18" ht="12.75">
      <c r="A58" s="14">
        <v>32801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7"/>
        <v>33</v>
      </c>
      <c r="M58" s="9">
        <f t="shared" si="17"/>
        <v>21</v>
      </c>
      <c r="N58" s="5">
        <f t="shared" si="12"/>
        <v>0</v>
      </c>
      <c r="O58" s="11">
        <f t="shared" si="16"/>
        <v>31.60975609756097</v>
      </c>
      <c r="P58" s="5">
        <f t="shared" si="13"/>
        <v>65.85365853658534</v>
      </c>
      <c r="Q58" s="9">
        <f t="shared" si="14"/>
        <v>0</v>
      </c>
      <c r="R58" s="9">
        <f t="shared" si="15"/>
        <v>0</v>
      </c>
    </row>
    <row r="59" spans="1:18" ht="12.75">
      <c r="A59" s="14">
        <v>32802</v>
      </c>
      <c r="J59" s="9">
        <f t="shared" si="10"/>
        <v>0</v>
      </c>
      <c r="K59" s="9">
        <f t="shared" si="11"/>
        <v>0</v>
      </c>
      <c r="L59" s="9">
        <f t="shared" si="17"/>
        <v>33</v>
      </c>
      <c r="M59" s="9">
        <f t="shared" si="17"/>
        <v>21</v>
      </c>
      <c r="N59" s="5">
        <f t="shared" si="12"/>
        <v>0</v>
      </c>
      <c r="O59" s="11">
        <f t="shared" si="16"/>
        <v>31.60975609756097</v>
      </c>
      <c r="P59" s="5">
        <f t="shared" si="13"/>
        <v>65.85365853658534</v>
      </c>
      <c r="Q59" s="9">
        <f t="shared" si="14"/>
        <v>0</v>
      </c>
      <c r="R59" s="9">
        <f t="shared" si="15"/>
        <v>0</v>
      </c>
    </row>
    <row r="60" spans="1:18" ht="12.75">
      <c r="A60" s="14">
        <v>32803</v>
      </c>
      <c r="J60" s="9">
        <f t="shared" si="10"/>
        <v>0</v>
      </c>
      <c r="K60" s="9">
        <f t="shared" si="11"/>
        <v>0</v>
      </c>
      <c r="L60" s="9">
        <f t="shared" si="17"/>
        <v>33</v>
      </c>
      <c r="M60" s="9">
        <f t="shared" si="17"/>
        <v>21</v>
      </c>
      <c r="N60" s="5">
        <f t="shared" si="12"/>
        <v>0</v>
      </c>
      <c r="O60" s="11">
        <f t="shared" si="16"/>
        <v>31.60975609756097</v>
      </c>
      <c r="P60" s="5">
        <f t="shared" si="13"/>
        <v>65.85365853658534</v>
      </c>
      <c r="Q60" s="9">
        <f t="shared" si="14"/>
        <v>0</v>
      </c>
      <c r="R60" s="9">
        <f t="shared" si="15"/>
        <v>0</v>
      </c>
    </row>
    <row r="61" spans="1:18" ht="12.75">
      <c r="A61" s="14">
        <v>32804</v>
      </c>
      <c r="D61" s="1">
        <v>1</v>
      </c>
      <c r="H61" s="1">
        <v>1</v>
      </c>
      <c r="J61" s="9">
        <f t="shared" si="10"/>
        <v>1</v>
      </c>
      <c r="K61" s="9">
        <f t="shared" si="11"/>
        <v>1</v>
      </c>
      <c r="L61" s="9">
        <f t="shared" si="17"/>
        <v>34</v>
      </c>
      <c r="M61" s="9">
        <f t="shared" si="17"/>
        <v>22</v>
      </c>
      <c r="N61" s="5">
        <f t="shared" si="12"/>
        <v>1.170731707317073</v>
      </c>
      <c r="O61" s="11">
        <f t="shared" si="16"/>
        <v>32.78048780487804</v>
      </c>
      <c r="P61" s="5">
        <f t="shared" si="13"/>
        <v>68.29268292682924</v>
      </c>
      <c r="Q61" s="9">
        <f t="shared" si="14"/>
        <v>0</v>
      </c>
      <c r="R61" s="9">
        <f t="shared" si="15"/>
        <v>2</v>
      </c>
    </row>
    <row r="62" spans="1:18" ht="12.75">
      <c r="A62" s="14">
        <v>32805</v>
      </c>
      <c r="J62" s="9">
        <f t="shared" si="10"/>
        <v>0</v>
      </c>
      <c r="K62" s="9">
        <f t="shared" si="11"/>
        <v>0</v>
      </c>
      <c r="L62" s="9">
        <f t="shared" si="17"/>
        <v>34</v>
      </c>
      <c r="M62" s="9">
        <f t="shared" si="17"/>
        <v>22</v>
      </c>
      <c r="N62" s="5">
        <f t="shared" si="12"/>
        <v>0</v>
      </c>
      <c r="O62" s="11">
        <f t="shared" si="16"/>
        <v>32.78048780487804</v>
      </c>
      <c r="P62" s="5">
        <f t="shared" si="13"/>
        <v>68.29268292682924</v>
      </c>
      <c r="Q62" s="9">
        <f t="shared" si="14"/>
        <v>0</v>
      </c>
      <c r="R62" s="9">
        <f t="shared" si="15"/>
        <v>0</v>
      </c>
    </row>
    <row r="63" spans="1:18" ht="12.75">
      <c r="A63" s="14">
        <v>32806</v>
      </c>
      <c r="C63" s="9"/>
      <c r="D63" s="9"/>
      <c r="E63" s="9"/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7"/>
        <v>34</v>
      </c>
      <c r="M63" s="9">
        <f t="shared" si="17"/>
        <v>22</v>
      </c>
      <c r="N63" s="5">
        <f t="shared" si="12"/>
        <v>0</v>
      </c>
      <c r="O63" s="11">
        <f t="shared" si="16"/>
        <v>32.78048780487804</v>
      </c>
      <c r="P63" s="5">
        <f t="shared" si="13"/>
        <v>68.29268292682924</v>
      </c>
      <c r="Q63" s="9">
        <f t="shared" si="14"/>
        <v>0</v>
      </c>
      <c r="R63" s="9">
        <f t="shared" si="15"/>
        <v>0</v>
      </c>
    </row>
    <row r="64" spans="1:18" ht="12.75">
      <c r="A64" s="14">
        <v>32807</v>
      </c>
      <c r="D64" s="1">
        <v>1</v>
      </c>
      <c r="J64" s="9">
        <f t="shared" si="10"/>
        <v>1</v>
      </c>
      <c r="K64" s="9">
        <f t="shared" si="11"/>
        <v>0</v>
      </c>
      <c r="L64" s="9">
        <f t="shared" si="17"/>
        <v>35</v>
      </c>
      <c r="M64" s="9">
        <f t="shared" si="17"/>
        <v>22</v>
      </c>
      <c r="N64" s="5">
        <f t="shared" si="12"/>
        <v>0.5853658536585366</v>
      </c>
      <c r="O64" s="11">
        <f t="shared" si="16"/>
        <v>33.36585365853658</v>
      </c>
      <c r="P64" s="5">
        <f t="shared" si="13"/>
        <v>69.5121951219512</v>
      </c>
      <c r="Q64" s="9">
        <f t="shared" si="14"/>
        <v>0</v>
      </c>
      <c r="R64" s="9">
        <f t="shared" si="15"/>
        <v>1</v>
      </c>
    </row>
    <row r="65" spans="1:18" ht="12.75">
      <c r="A65" s="14">
        <v>32808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35</v>
      </c>
      <c r="M65" s="9">
        <f t="shared" si="18"/>
        <v>22</v>
      </c>
      <c r="N65" s="5">
        <f t="shared" si="12"/>
        <v>0</v>
      </c>
      <c r="O65" s="11">
        <f t="shared" si="16"/>
        <v>33.36585365853658</v>
      </c>
      <c r="P65" s="5">
        <f t="shared" si="13"/>
        <v>69.5121951219512</v>
      </c>
      <c r="Q65" s="9">
        <f t="shared" si="14"/>
        <v>0</v>
      </c>
      <c r="R65" s="9">
        <f t="shared" si="15"/>
        <v>0</v>
      </c>
    </row>
    <row r="66" spans="1:18" ht="12.75">
      <c r="A66" s="14">
        <v>32809</v>
      </c>
      <c r="C66" s="9"/>
      <c r="D66" s="9"/>
      <c r="E66" s="9"/>
      <c r="G66" s="9"/>
      <c r="H66" s="9"/>
      <c r="I66" s="9"/>
      <c r="J66" s="9">
        <f t="shared" si="10"/>
        <v>0</v>
      </c>
      <c r="K66" s="9">
        <f t="shared" si="11"/>
        <v>0</v>
      </c>
      <c r="L66" s="9">
        <f t="shared" si="18"/>
        <v>35</v>
      </c>
      <c r="M66" s="9">
        <f t="shared" si="18"/>
        <v>22</v>
      </c>
      <c r="N66" s="5">
        <f t="shared" si="12"/>
        <v>0</v>
      </c>
      <c r="O66" s="11">
        <f t="shared" si="16"/>
        <v>33.36585365853658</v>
      </c>
      <c r="P66" s="5">
        <f t="shared" si="13"/>
        <v>69.5121951219512</v>
      </c>
      <c r="Q66" s="9">
        <f t="shared" si="14"/>
        <v>0</v>
      </c>
      <c r="R66" s="9">
        <f t="shared" si="15"/>
        <v>0</v>
      </c>
    </row>
    <row r="67" spans="1:19" ht="12.75">
      <c r="A67" s="14">
        <v>32810</v>
      </c>
      <c r="J67" s="9">
        <f t="shared" si="10"/>
        <v>0</v>
      </c>
      <c r="K67" s="9">
        <f t="shared" si="11"/>
        <v>0</v>
      </c>
      <c r="L67" s="9">
        <f t="shared" si="18"/>
        <v>35</v>
      </c>
      <c r="M67" s="9">
        <f t="shared" si="18"/>
        <v>22</v>
      </c>
      <c r="N67" s="5">
        <f t="shared" si="12"/>
        <v>0</v>
      </c>
      <c r="O67" s="11">
        <f t="shared" si="16"/>
        <v>33.36585365853658</v>
      </c>
      <c r="P67" s="5">
        <f t="shared" si="13"/>
        <v>69.5121951219512</v>
      </c>
      <c r="Q67" s="9">
        <f t="shared" si="14"/>
        <v>0</v>
      </c>
      <c r="R67" s="9">
        <f t="shared" si="15"/>
        <v>0</v>
      </c>
      <c r="S67" s="8" t="s">
        <v>63</v>
      </c>
    </row>
    <row r="68" spans="1:18" ht="12.75">
      <c r="A68" s="14">
        <v>32811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35</v>
      </c>
      <c r="M68" s="9">
        <f t="shared" si="18"/>
        <v>22</v>
      </c>
      <c r="N68" s="5">
        <f aca="true" t="shared" si="21" ref="N68:N101">(+J68+K68)*($J$103/($J$103+$K$103))</f>
        <v>0</v>
      </c>
      <c r="O68" s="11">
        <f t="shared" si="16"/>
        <v>33.36585365853658</v>
      </c>
      <c r="P68" s="5">
        <f aca="true" t="shared" si="22" ref="P68:P101">O68*100/$N$103</f>
        <v>69.5121951219512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4">
        <v>32812</v>
      </c>
      <c r="E69" s="1">
        <v>1</v>
      </c>
      <c r="H69" s="1">
        <v>3</v>
      </c>
      <c r="J69" s="9">
        <f t="shared" si="19"/>
        <v>1</v>
      </c>
      <c r="K69" s="9">
        <f t="shared" si="20"/>
        <v>3</v>
      </c>
      <c r="L69" s="9">
        <f t="shared" si="18"/>
        <v>36</v>
      </c>
      <c r="M69" s="9">
        <f t="shared" si="18"/>
        <v>25</v>
      </c>
      <c r="N69" s="5">
        <f t="shared" si="21"/>
        <v>2.341463414634146</v>
      </c>
      <c r="O69" s="11">
        <f aca="true" t="shared" si="25" ref="O69:O101">O68+N69</f>
        <v>35.70731707317073</v>
      </c>
      <c r="P69" s="5">
        <f t="shared" si="22"/>
        <v>74.39024390243901</v>
      </c>
      <c r="Q69" s="9">
        <f t="shared" si="23"/>
        <v>0</v>
      </c>
      <c r="R69" s="9">
        <f t="shared" si="24"/>
        <v>4</v>
      </c>
    </row>
    <row r="70" spans="1:18" ht="12.75">
      <c r="A70" s="14">
        <v>32813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18"/>
        <v>36</v>
      </c>
      <c r="M70" s="9">
        <f t="shared" si="18"/>
        <v>25</v>
      </c>
      <c r="N70" s="5">
        <f t="shared" si="21"/>
        <v>0</v>
      </c>
      <c r="O70" s="11">
        <f t="shared" si="25"/>
        <v>35.70731707317073</v>
      </c>
      <c r="P70" s="5">
        <f t="shared" si="22"/>
        <v>74.39024390243901</v>
      </c>
      <c r="Q70" s="9">
        <f t="shared" si="23"/>
        <v>0</v>
      </c>
      <c r="R70" s="9">
        <f t="shared" si="24"/>
        <v>0</v>
      </c>
    </row>
    <row r="71" spans="1:18" ht="12.75">
      <c r="A71" s="14">
        <v>32814</v>
      </c>
      <c r="D71" s="1">
        <v>2</v>
      </c>
      <c r="H71" s="1">
        <v>3</v>
      </c>
      <c r="J71" s="9">
        <f t="shared" si="19"/>
        <v>2</v>
      </c>
      <c r="K71" s="9">
        <f t="shared" si="20"/>
        <v>3</v>
      </c>
      <c r="L71" s="9">
        <f t="shared" si="18"/>
        <v>38</v>
      </c>
      <c r="M71" s="9">
        <f t="shared" si="18"/>
        <v>28</v>
      </c>
      <c r="N71" s="5">
        <f t="shared" si="21"/>
        <v>2.926829268292683</v>
      </c>
      <c r="O71" s="11">
        <f t="shared" si="25"/>
        <v>38.63414634146341</v>
      </c>
      <c r="P71" s="5">
        <f t="shared" si="22"/>
        <v>80.48780487804876</v>
      </c>
      <c r="Q71" s="9">
        <f t="shared" si="23"/>
        <v>0</v>
      </c>
      <c r="R71" s="9">
        <f t="shared" si="24"/>
        <v>5</v>
      </c>
    </row>
    <row r="72" spans="1:18" ht="12.75">
      <c r="A72" s="14">
        <v>32815</v>
      </c>
      <c r="J72" s="9">
        <f t="shared" si="19"/>
        <v>0</v>
      </c>
      <c r="K72" s="9">
        <f t="shared" si="20"/>
        <v>0</v>
      </c>
      <c r="L72" s="9">
        <f t="shared" si="18"/>
        <v>38</v>
      </c>
      <c r="M72" s="9">
        <f t="shared" si="18"/>
        <v>28</v>
      </c>
      <c r="N72" s="5">
        <f t="shared" si="21"/>
        <v>0</v>
      </c>
      <c r="O72" s="11">
        <f t="shared" si="25"/>
        <v>38.63414634146341</v>
      </c>
      <c r="P72" s="5">
        <f t="shared" si="22"/>
        <v>80.48780487804876</v>
      </c>
      <c r="Q72" s="9">
        <f t="shared" si="23"/>
        <v>0</v>
      </c>
      <c r="R72" s="9">
        <f t="shared" si="24"/>
        <v>0</v>
      </c>
    </row>
    <row r="73" spans="1:18" ht="12.75">
      <c r="A73" s="14">
        <v>32816</v>
      </c>
      <c r="D73" s="1">
        <v>3</v>
      </c>
      <c r="E73" s="9"/>
      <c r="H73" s="1">
        <v>2</v>
      </c>
      <c r="I73" s="9"/>
      <c r="J73" s="9">
        <f t="shared" si="19"/>
        <v>3</v>
      </c>
      <c r="K73" s="9">
        <f t="shared" si="20"/>
        <v>2</v>
      </c>
      <c r="L73" s="9">
        <f t="shared" si="18"/>
        <v>41</v>
      </c>
      <c r="M73" s="9">
        <f t="shared" si="18"/>
        <v>30</v>
      </c>
      <c r="N73" s="5">
        <f t="shared" si="21"/>
        <v>2.926829268292683</v>
      </c>
      <c r="O73" s="11">
        <f t="shared" si="25"/>
        <v>41.5609756097561</v>
      </c>
      <c r="P73" s="5">
        <f t="shared" si="22"/>
        <v>86.58536585365852</v>
      </c>
      <c r="Q73" s="9">
        <f t="shared" si="23"/>
        <v>0</v>
      </c>
      <c r="R73" s="9">
        <f t="shared" si="24"/>
        <v>5</v>
      </c>
    </row>
    <row r="74" spans="1:18" ht="12.75">
      <c r="A74" s="14">
        <v>32817</v>
      </c>
      <c r="J74" s="9">
        <f t="shared" si="19"/>
        <v>0</v>
      </c>
      <c r="K74" s="9">
        <f t="shared" si="20"/>
        <v>0</v>
      </c>
      <c r="L74" s="9">
        <f t="shared" si="18"/>
        <v>41</v>
      </c>
      <c r="M74" s="9">
        <f t="shared" si="18"/>
        <v>30</v>
      </c>
      <c r="N74" s="5">
        <f t="shared" si="21"/>
        <v>0</v>
      </c>
      <c r="O74" s="11">
        <f t="shared" si="25"/>
        <v>41.5609756097561</v>
      </c>
      <c r="P74" s="5">
        <f t="shared" si="22"/>
        <v>86.58536585365852</v>
      </c>
      <c r="Q74" s="9">
        <f t="shared" si="23"/>
        <v>0</v>
      </c>
      <c r="R74" s="9">
        <f t="shared" si="24"/>
        <v>0</v>
      </c>
    </row>
    <row r="75" spans="1:18" ht="12.75">
      <c r="A75" s="14">
        <v>32818</v>
      </c>
      <c r="D75" s="1">
        <v>1</v>
      </c>
      <c r="E75" s="1">
        <v>1</v>
      </c>
      <c r="H75" s="1">
        <v>2</v>
      </c>
      <c r="J75" s="9">
        <f t="shared" si="19"/>
        <v>2</v>
      </c>
      <c r="K75" s="9">
        <f t="shared" si="20"/>
        <v>2</v>
      </c>
      <c r="L75" s="9">
        <f t="shared" si="18"/>
        <v>43</v>
      </c>
      <c r="M75" s="9">
        <f t="shared" si="18"/>
        <v>32</v>
      </c>
      <c r="N75" s="5">
        <f t="shared" si="21"/>
        <v>2.341463414634146</v>
      </c>
      <c r="O75" s="11">
        <f t="shared" si="25"/>
        <v>43.90243902439025</v>
      </c>
      <c r="P75" s="5">
        <f t="shared" si="22"/>
        <v>91.46341463414635</v>
      </c>
      <c r="Q75" s="9">
        <f t="shared" si="23"/>
        <v>0</v>
      </c>
      <c r="R75" s="9">
        <f t="shared" si="24"/>
        <v>4</v>
      </c>
    </row>
    <row r="76" spans="1:18" ht="12.75">
      <c r="A76" s="14">
        <v>32819</v>
      </c>
      <c r="J76" s="9">
        <f t="shared" si="19"/>
        <v>0</v>
      </c>
      <c r="K76" s="9">
        <f t="shared" si="20"/>
        <v>0</v>
      </c>
      <c r="L76" s="9">
        <f t="shared" si="18"/>
        <v>43</v>
      </c>
      <c r="M76" s="9">
        <f t="shared" si="18"/>
        <v>32</v>
      </c>
      <c r="N76" s="5">
        <f t="shared" si="21"/>
        <v>0</v>
      </c>
      <c r="O76" s="11">
        <f t="shared" si="25"/>
        <v>43.90243902439025</v>
      </c>
      <c r="P76" s="5">
        <f t="shared" si="22"/>
        <v>91.46341463414635</v>
      </c>
      <c r="Q76" s="9">
        <f t="shared" si="23"/>
        <v>0</v>
      </c>
      <c r="R76" s="9">
        <f t="shared" si="24"/>
        <v>0</v>
      </c>
    </row>
    <row r="77" spans="1:18" ht="12.75">
      <c r="A77" s="14">
        <v>32820</v>
      </c>
      <c r="J77" s="9">
        <f t="shared" si="19"/>
        <v>0</v>
      </c>
      <c r="K77" s="9">
        <f t="shared" si="20"/>
        <v>0</v>
      </c>
      <c r="L77" s="9">
        <f t="shared" si="18"/>
        <v>43</v>
      </c>
      <c r="M77" s="9">
        <f t="shared" si="18"/>
        <v>32</v>
      </c>
      <c r="N77" s="5">
        <f t="shared" si="21"/>
        <v>0</v>
      </c>
      <c r="O77" s="11">
        <f t="shared" si="25"/>
        <v>43.90243902439025</v>
      </c>
      <c r="P77" s="5">
        <f t="shared" si="22"/>
        <v>91.46341463414635</v>
      </c>
      <c r="Q77" s="9">
        <f t="shared" si="23"/>
        <v>0</v>
      </c>
      <c r="R77" s="9">
        <f t="shared" si="24"/>
        <v>0</v>
      </c>
    </row>
    <row r="78" spans="1:18" ht="12.75">
      <c r="A78" s="14">
        <v>32821</v>
      </c>
      <c r="C78" s="9"/>
      <c r="D78" s="9">
        <v>1</v>
      </c>
      <c r="E78" s="1">
        <v>1</v>
      </c>
      <c r="G78" s="9"/>
      <c r="H78" s="9">
        <v>1</v>
      </c>
      <c r="J78" s="9">
        <f t="shared" si="19"/>
        <v>2</v>
      </c>
      <c r="K78" s="9">
        <f t="shared" si="20"/>
        <v>1</v>
      </c>
      <c r="L78" s="9">
        <f t="shared" si="18"/>
        <v>45</v>
      </c>
      <c r="M78" s="9">
        <f t="shared" si="18"/>
        <v>33</v>
      </c>
      <c r="N78" s="5">
        <f t="shared" si="21"/>
        <v>1.7560975609756095</v>
      </c>
      <c r="O78" s="11">
        <f t="shared" si="25"/>
        <v>45.65853658536586</v>
      </c>
      <c r="P78" s="5">
        <f t="shared" si="22"/>
        <v>95.12195121951218</v>
      </c>
      <c r="Q78" s="9">
        <f t="shared" si="23"/>
        <v>0</v>
      </c>
      <c r="R78" s="9">
        <f t="shared" si="24"/>
        <v>3</v>
      </c>
    </row>
    <row r="79" spans="1:18" ht="12.75">
      <c r="A79" s="14">
        <v>32822</v>
      </c>
      <c r="J79" s="9">
        <f t="shared" si="19"/>
        <v>0</v>
      </c>
      <c r="K79" s="9">
        <f t="shared" si="20"/>
        <v>0</v>
      </c>
      <c r="L79" s="9">
        <f t="shared" si="18"/>
        <v>45</v>
      </c>
      <c r="M79" s="9">
        <f t="shared" si="18"/>
        <v>33</v>
      </c>
      <c r="N79" s="5">
        <f t="shared" si="21"/>
        <v>0</v>
      </c>
      <c r="O79" s="11">
        <f t="shared" si="25"/>
        <v>45.65853658536586</v>
      </c>
      <c r="P79" s="5">
        <f t="shared" si="22"/>
        <v>95.12195121951218</v>
      </c>
      <c r="Q79" s="9">
        <f t="shared" si="23"/>
        <v>0</v>
      </c>
      <c r="R79" s="9">
        <f t="shared" si="24"/>
        <v>0</v>
      </c>
    </row>
    <row r="80" spans="1:18" ht="12.75">
      <c r="A80" s="14">
        <v>32823</v>
      </c>
      <c r="H80" s="1">
        <v>1</v>
      </c>
      <c r="J80" s="9">
        <f t="shared" si="19"/>
        <v>0</v>
      </c>
      <c r="K80" s="9">
        <f t="shared" si="20"/>
        <v>1</v>
      </c>
      <c r="L80" s="9">
        <f t="shared" si="18"/>
        <v>45</v>
      </c>
      <c r="M80" s="9">
        <f t="shared" si="18"/>
        <v>34</v>
      </c>
      <c r="N80" s="5">
        <f t="shared" si="21"/>
        <v>0.5853658536585366</v>
      </c>
      <c r="O80" s="11">
        <f t="shared" si="25"/>
        <v>46.243902439024396</v>
      </c>
      <c r="P80" s="5">
        <f t="shared" si="22"/>
        <v>96.34146341463415</v>
      </c>
      <c r="Q80" s="9">
        <f t="shared" si="23"/>
        <v>0</v>
      </c>
      <c r="R80" s="9">
        <f t="shared" si="24"/>
        <v>1</v>
      </c>
    </row>
    <row r="81" spans="1:19" ht="12.75">
      <c r="A81" s="14">
        <v>32824</v>
      </c>
      <c r="J81" s="9">
        <f t="shared" si="19"/>
        <v>0</v>
      </c>
      <c r="K81" s="9">
        <f t="shared" si="20"/>
        <v>0</v>
      </c>
      <c r="L81" s="9">
        <f t="shared" si="18"/>
        <v>45</v>
      </c>
      <c r="M81" s="9">
        <f t="shared" si="18"/>
        <v>34</v>
      </c>
      <c r="N81" s="5">
        <f t="shared" si="21"/>
        <v>0</v>
      </c>
      <c r="O81" s="11">
        <f t="shared" si="25"/>
        <v>46.243902439024396</v>
      </c>
      <c r="P81" s="5">
        <f t="shared" si="22"/>
        <v>96.34146341463415</v>
      </c>
      <c r="Q81" s="9">
        <f t="shared" si="23"/>
        <v>0</v>
      </c>
      <c r="R81" s="9">
        <f t="shared" si="24"/>
        <v>0</v>
      </c>
      <c r="S81" s="8" t="s">
        <v>64</v>
      </c>
    </row>
    <row r="82" spans="1:18" ht="12.75">
      <c r="A82" s="14">
        <v>32825</v>
      </c>
      <c r="D82" s="1">
        <v>2</v>
      </c>
      <c r="J82" s="9">
        <f t="shared" si="19"/>
        <v>2</v>
      </c>
      <c r="K82" s="9">
        <f t="shared" si="20"/>
        <v>0</v>
      </c>
      <c r="L82" s="9">
        <f t="shared" si="18"/>
        <v>47</v>
      </c>
      <c r="M82" s="9">
        <f t="shared" si="18"/>
        <v>34</v>
      </c>
      <c r="N82" s="5">
        <f t="shared" si="21"/>
        <v>1.170731707317073</v>
      </c>
      <c r="O82" s="11">
        <f t="shared" si="25"/>
        <v>47.41463414634147</v>
      </c>
      <c r="P82" s="5">
        <f t="shared" si="22"/>
        <v>98.78048780487805</v>
      </c>
      <c r="Q82" s="9">
        <f t="shared" si="23"/>
        <v>0</v>
      </c>
      <c r="R82" s="9">
        <f t="shared" si="24"/>
        <v>2</v>
      </c>
    </row>
    <row r="83" spans="1:18" ht="12.75">
      <c r="A83" s="14">
        <v>32826</v>
      </c>
      <c r="J83" s="9">
        <f t="shared" si="19"/>
        <v>0</v>
      </c>
      <c r="K83" s="9">
        <f t="shared" si="20"/>
        <v>0</v>
      </c>
      <c r="L83" s="9">
        <f t="shared" si="18"/>
        <v>47</v>
      </c>
      <c r="M83" s="9">
        <f t="shared" si="18"/>
        <v>34</v>
      </c>
      <c r="N83" s="5">
        <f t="shared" si="21"/>
        <v>0</v>
      </c>
      <c r="O83" s="11">
        <f t="shared" si="25"/>
        <v>47.41463414634147</v>
      </c>
      <c r="P83" s="5">
        <f t="shared" si="22"/>
        <v>98.78048780487805</v>
      </c>
      <c r="Q83" s="9">
        <f t="shared" si="23"/>
        <v>0</v>
      </c>
      <c r="R83" s="9">
        <f t="shared" si="24"/>
        <v>0</v>
      </c>
    </row>
    <row r="84" spans="1:18" ht="12.75">
      <c r="A84" s="14">
        <v>32827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18"/>
        <v>47</v>
      </c>
      <c r="M84" s="9">
        <f t="shared" si="18"/>
        <v>34</v>
      </c>
      <c r="N84" s="5">
        <f t="shared" si="21"/>
        <v>0</v>
      </c>
      <c r="O84" s="11">
        <f t="shared" si="25"/>
        <v>47.41463414634147</v>
      </c>
      <c r="P84" s="5">
        <f t="shared" si="22"/>
        <v>98.78048780487805</v>
      </c>
      <c r="Q84" s="9">
        <f t="shared" si="23"/>
        <v>0</v>
      </c>
      <c r="R84" s="9">
        <f t="shared" si="24"/>
        <v>0</v>
      </c>
    </row>
    <row r="85" spans="1:18" ht="12.75">
      <c r="A85" s="14">
        <v>32828</v>
      </c>
      <c r="J85" s="9">
        <f t="shared" si="19"/>
        <v>0</v>
      </c>
      <c r="K85" s="9">
        <f t="shared" si="20"/>
        <v>0</v>
      </c>
      <c r="L85" s="9">
        <f aca="true" t="shared" si="26" ref="L85:M101">L84+J85</f>
        <v>47</v>
      </c>
      <c r="M85" s="9">
        <f t="shared" si="26"/>
        <v>34</v>
      </c>
      <c r="N85" s="5">
        <f t="shared" si="21"/>
        <v>0</v>
      </c>
      <c r="O85" s="11">
        <f t="shared" si="25"/>
        <v>47.41463414634147</v>
      </c>
      <c r="P85" s="5">
        <f t="shared" si="22"/>
        <v>98.78048780487805</v>
      </c>
      <c r="Q85" s="9">
        <f t="shared" si="23"/>
        <v>0</v>
      </c>
      <c r="R85" s="9">
        <f t="shared" si="24"/>
        <v>0</v>
      </c>
    </row>
    <row r="86" spans="1:18" ht="12.75">
      <c r="A86" s="14">
        <v>32829</v>
      </c>
      <c r="J86" s="9">
        <f t="shared" si="19"/>
        <v>0</v>
      </c>
      <c r="K86" s="9">
        <f t="shared" si="20"/>
        <v>0</v>
      </c>
      <c r="L86" s="9">
        <f t="shared" si="26"/>
        <v>47</v>
      </c>
      <c r="M86" s="9">
        <f t="shared" si="26"/>
        <v>34</v>
      </c>
      <c r="N86" s="5">
        <f t="shared" si="21"/>
        <v>0</v>
      </c>
      <c r="O86" s="11">
        <f t="shared" si="25"/>
        <v>47.41463414634147</v>
      </c>
      <c r="P86" s="5">
        <f t="shared" si="22"/>
        <v>98.78048780487805</v>
      </c>
      <c r="Q86" s="9">
        <f t="shared" si="23"/>
        <v>0</v>
      </c>
      <c r="R86" s="9">
        <f t="shared" si="24"/>
        <v>0</v>
      </c>
    </row>
    <row r="87" spans="1:18" ht="12.75">
      <c r="A87" s="14">
        <v>32830</v>
      </c>
      <c r="B87" s="9"/>
      <c r="C87" s="9"/>
      <c r="D87" s="9"/>
      <c r="E87" s="9">
        <v>1</v>
      </c>
      <c r="F87" s="9"/>
      <c r="G87" s="9"/>
      <c r="H87" s="9"/>
      <c r="I87" s="9"/>
      <c r="J87" s="9">
        <f t="shared" si="19"/>
        <v>1</v>
      </c>
      <c r="K87" s="9">
        <f t="shared" si="20"/>
        <v>0</v>
      </c>
      <c r="L87" s="9">
        <f t="shared" si="26"/>
        <v>48</v>
      </c>
      <c r="M87" s="9">
        <f t="shared" si="26"/>
        <v>34</v>
      </c>
      <c r="N87" s="5">
        <f t="shared" si="21"/>
        <v>0.5853658536585366</v>
      </c>
      <c r="O87" s="11">
        <f t="shared" si="25"/>
        <v>48.00000000000001</v>
      </c>
      <c r="P87" s="5">
        <f t="shared" si="22"/>
        <v>100</v>
      </c>
      <c r="Q87" s="9">
        <f t="shared" si="23"/>
        <v>0</v>
      </c>
      <c r="R87" s="9">
        <f t="shared" si="24"/>
        <v>1</v>
      </c>
    </row>
    <row r="88" spans="1:18" ht="12.75">
      <c r="A88" s="14">
        <v>32831</v>
      </c>
      <c r="J88" s="9">
        <f t="shared" si="19"/>
        <v>0</v>
      </c>
      <c r="K88" s="9">
        <f t="shared" si="20"/>
        <v>0</v>
      </c>
      <c r="L88" s="9">
        <f t="shared" si="26"/>
        <v>48</v>
      </c>
      <c r="M88" s="9">
        <f t="shared" si="26"/>
        <v>34</v>
      </c>
      <c r="N88" s="5">
        <f t="shared" si="21"/>
        <v>0</v>
      </c>
      <c r="O88" s="11">
        <f t="shared" si="25"/>
        <v>48.00000000000001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2.75">
      <c r="A89" s="14">
        <v>32832</v>
      </c>
      <c r="J89" s="9">
        <f t="shared" si="19"/>
        <v>0</v>
      </c>
      <c r="K89" s="9">
        <f t="shared" si="20"/>
        <v>0</v>
      </c>
      <c r="L89" s="9">
        <f t="shared" si="26"/>
        <v>48</v>
      </c>
      <c r="M89" s="9">
        <f t="shared" si="26"/>
        <v>34</v>
      </c>
      <c r="N89" s="5">
        <f t="shared" si="21"/>
        <v>0</v>
      </c>
      <c r="O89" s="11">
        <f t="shared" si="25"/>
        <v>48.00000000000001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2.75">
      <c r="A90" s="14">
        <v>32833</v>
      </c>
      <c r="J90" s="9">
        <f t="shared" si="19"/>
        <v>0</v>
      </c>
      <c r="K90" s="9">
        <f t="shared" si="20"/>
        <v>0</v>
      </c>
      <c r="L90" s="9">
        <f t="shared" si="26"/>
        <v>48</v>
      </c>
      <c r="M90" s="9">
        <f t="shared" si="26"/>
        <v>34</v>
      </c>
      <c r="N90" s="5">
        <f t="shared" si="21"/>
        <v>0</v>
      </c>
      <c r="O90" s="11">
        <f t="shared" si="25"/>
        <v>48.00000000000001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2.75">
      <c r="A91" s="14">
        <v>32834</v>
      </c>
      <c r="J91" s="9">
        <f t="shared" si="19"/>
        <v>0</v>
      </c>
      <c r="K91" s="9">
        <f t="shared" si="20"/>
        <v>0</v>
      </c>
      <c r="L91" s="9">
        <f t="shared" si="26"/>
        <v>48</v>
      </c>
      <c r="M91" s="9">
        <f t="shared" si="26"/>
        <v>34</v>
      </c>
      <c r="N91" s="5">
        <f t="shared" si="21"/>
        <v>0</v>
      </c>
      <c r="O91" s="11">
        <f t="shared" si="25"/>
        <v>48.00000000000001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2.75">
      <c r="A92" s="14">
        <v>32835</v>
      </c>
      <c r="J92" s="9">
        <f t="shared" si="19"/>
        <v>0</v>
      </c>
      <c r="K92" s="9">
        <f t="shared" si="20"/>
        <v>0</v>
      </c>
      <c r="L92" s="9">
        <f t="shared" si="26"/>
        <v>48</v>
      </c>
      <c r="M92" s="9">
        <f t="shared" si="26"/>
        <v>34</v>
      </c>
      <c r="N92" s="5">
        <f t="shared" si="21"/>
        <v>0</v>
      </c>
      <c r="O92" s="11">
        <f t="shared" si="25"/>
        <v>48.00000000000001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2.75">
      <c r="A93" s="14">
        <v>32836</v>
      </c>
      <c r="J93" s="9">
        <f t="shared" si="19"/>
        <v>0</v>
      </c>
      <c r="K93" s="9">
        <f t="shared" si="20"/>
        <v>0</v>
      </c>
      <c r="L93" s="9">
        <f t="shared" si="26"/>
        <v>48</v>
      </c>
      <c r="M93" s="9">
        <f t="shared" si="26"/>
        <v>34</v>
      </c>
      <c r="N93" s="5">
        <f t="shared" si="21"/>
        <v>0</v>
      </c>
      <c r="O93" s="11">
        <f t="shared" si="25"/>
        <v>48.00000000000001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2.75">
      <c r="A94" s="14">
        <v>32837</v>
      </c>
      <c r="D94" s="9"/>
      <c r="E94" s="9"/>
      <c r="H94" s="9"/>
      <c r="I94" s="9"/>
      <c r="J94" s="9">
        <f t="shared" si="19"/>
        <v>0</v>
      </c>
      <c r="K94" s="9">
        <f t="shared" si="20"/>
        <v>0</v>
      </c>
      <c r="L94" s="9">
        <f t="shared" si="26"/>
        <v>48</v>
      </c>
      <c r="M94" s="9">
        <f t="shared" si="26"/>
        <v>34</v>
      </c>
      <c r="N94" s="5">
        <f t="shared" si="21"/>
        <v>0</v>
      </c>
      <c r="O94" s="11">
        <f t="shared" si="25"/>
        <v>48.00000000000001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2.75">
      <c r="A95" s="14">
        <v>32838</v>
      </c>
      <c r="J95" s="9">
        <f t="shared" si="19"/>
        <v>0</v>
      </c>
      <c r="K95" s="9">
        <f t="shared" si="20"/>
        <v>0</v>
      </c>
      <c r="L95" s="9">
        <f t="shared" si="26"/>
        <v>48</v>
      </c>
      <c r="M95" s="9">
        <f t="shared" si="26"/>
        <v>34</v>
      </c>
      <c r="N95" s="5">
        <f t="shared" si="21"/>
        <v>0</v>
      </c>
      <c r="O95" s="11">
        <f t="shared" si="25"/>
        <v>48.00000000000001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65</v>
      </c>
    </row>
    <row r="96" spans="1:18" ht="12.75">
      <c r="A96" s="14">
        <v>32839</v>
      </c>
      <c r="J96" s="9">
        <f t="shared" si="19"/>
        <v>0</v>
      </c>
      <c r="K96" s="9">
        <f t="shared" si="20"/>
        <v>0</v>
      </c>
      <c r="L96" s="9">
        <f t="shared" si="26"/>
        <v>48</v>
      </c>
      <c r="M96" s="9">
        <f t="shared" si="26"/>
        <v>34</v>
      </c>
      <c r="N96" s="5">
        <f t="shared" si="21"/>
        <v>0</v>
      </c>
      <c r="O96" s="11">
        <f t="shared" si="25"/>
        <v>48.00000000000001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2.75">
      <c r="A97" s="14">
        <v>32840</v>
      </c>
      <c r="J97" s="9">
        <f t="shared" si="19"/>
        <v>0</v>
      </c>
      <c r="K97" s="9">
        <f t="shared" si="20"/>
        <v>0</v>
      </c>
      <c r="L97" s="9">
        <f t="shared" si="26"/>
        <v>48</v>
      </c>
      <c r="M97" s="9">
        <f t="shared" si="26"/>
        <v>34</v>
      </c>
      <c r="N97" s="5">
        <f t="shared" si="21"/>
        <v>0</v>
      </c>
      <c r="O97" s="11">
        <f t="shared" si="25"/>
        <v>48.00000000000001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2.75">
      <c r="A98" s="14">
        <v>32841</v>
      </c>
      <c r="J98" s="9">
        <f t="shared" si="19"/>
        <v>0</v>
      </c>
      <c r="K98" s="9">
        <f t="shared" si="20"/>
        <v>0</v>
      </c>
      <c r="L98" s="9">
        <f t="shared" si="26"/>
        <v>48</v>
      </c>
      <c r="M98" s="9">
        <f t="shared" si="26"/>
        <v>34</v>
      </c>
      <c r="N98" s="5">
        <f t="shared" si="21"/>
        <v>0</v>
      </c>
      <c r="O98" s="11">
        <f t="shared" si="25"/>
        <v>48.00000000000001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14">
        <v>32842</v>
      </c>
      <c r="J99" s="9">
        <f t="shared" si="19"/>
        <v>0</v>
      </c>
      <c r="K99" s="9">
        <f t="shared" si="20"/>
        <v>0</v>
      </c>
      <c r="L99" s="9">
        <f t="shared" si="26"/>
        <v>48</v>
      </c>
      <c r="M99" s="9">
        <f t="shared" si="26"/>
        <v>34</v>
      </c>
      <c r="N99" s="5">
        <f t="shared" si="21"/>
        <v>0</v>
      </c>
      <c r="O99" s="11">
        <f t="shared" si="25"/>
        <v>48.00000000000001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14">
        <v>32843</v>
      </c>
      <c r="J100" s="9">
        <f t="shared" si="19"/>
        <v>0</v>
      </c>
      <c r="K100" s="9">
        <f t="shared" si="20"/>
        <v>0</v>
      </c>
      <c r="L100" s="9">
        <f t="shared" si="26"/>
        <v>48</v>
      </c>
      <c r="M100" s="9">
        <f t="shared" si="26"/>
        <v>34</v>
      </c>
      <c r="N100" s="5">
        <f t="shared" si="21"/>
        <v>0</v>
      </c>
      <c r="O100" s="11">
        <f t="shared" si="25"/>
        <v>48.00000000000001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2.75">
      <c r="A101" s="14">
        <v>32844</v>
      </c>
      <c r="C101" s="9"/>
      <c r="D101" s="9"/>
      <c r="E101" s="9"/>
      <c r="G101" s="9"/>
      <c r="H101" s="9"/>
      <c r="I101" s="9"/>
      <c r="J101" s="9">
        <f t="shared" si="19"/>
        <v>0</v>
      </c>
      <c r="K101" s="9">
        <f t="shared" si="20"/>
        <v>0</v>
      </c>
      <c r="L101" s="9">
        <f t="shared" si="26"/>
        <v>48</v>
      </c>
      <c r="M101" s="9">
        <f t="shared" si="26"/>
        <v>34</v>
      </c>
      <c r="N101" s="5">
        <f t="shared" si="21"/>
        <v>0</v>
      </c>
      <c r="O101" s="11">
        <f t="shared" si="25"/>
        <v>48.00000000000001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0</v>
      </c>
      <c r="C103" s="9">
        <f t="shared" si="27"/>
        <v>1</v>
      </c>
      <c r="D103" s="9">
        <f t="shared" si="27"/>
        <v>27</v>
      </c>
      <c r="E103" s="9">
        <f t="shared" si="27"/>
        <v>22</v>
      </c>
      <c r="F103" s="9">
        <f t="shared" si="27"/>
        <v>1</v>
      </c>
      <c r="G103" s="9">
        <f t="shared" si="27"/>
        <v>1</v>
      </c>
      <c r="H103" s="9">
        <f t="shared" si="27"/>
        <v>31</v>
      </c>
      <c r="I103" s="9">
        <f t="shared" si="27"/>
        <v>5</v>
      </c>
      <c r="J103" s="9">
        <f t="shared" si="27"/>
        <v>48</v>
      </c>
      <c r="K103" s="9">
        <f t="shared" si="27"/>
        <v>34</v>
      </c>
      <c r="N103" s="5">
        <f>SUM(N4:N101)</f>
        <v>48.00000000000001</v>
      </c>
      <c r="Q103" s="11">
        <f>SUM(Q4:Q101)</f>
        <v>3</v>
      </c>
      <c r="R103" s="11">
        <f>SUM(R4:R101)</f>
        <v>85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C1">
      <selection activeCell="S1" sqref="S1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69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1993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227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173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4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0.45664739884393063</v>
      </c>
      <c r="AA4" s="5">
        <f aca="true" t="shared" si="6" ref="AA4:AA17">Z4*100/$Z$18</f>
        <v>0.5780346820809249</v>
      </c>
      <c r="AB4" s="11">
        <f>SUM(Q4:Q10)+SUM(R4:R10)</f>
        <v>1</v>
      </c>
      <c r="AC4" s="11">
        <f>100*SUM(R4:R10)/AB4</f>
        <v>100</v>
      </c>
    </row>
    <row r="5" spans="1:29" ht="15">
      <c r="A5" s="14">
        <v>32748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200</v>
      </c>
      <c r="W5"/>
      <c r="X5"/>
      <c r="Y5" s="1" t="s">
        <v>39</v>
      </c>
      <c r="Z5" s="11">
        <f>SUM(N11:N17)</f>
        <v>1.8265895953757225</v>
      </c>
      <c r="AA5" s="5">
        <f t="shared" si="6"/>
        <v>2.3121387283236996</v>
      </c>
      <c r="AB5" s="11">
        <f>SUM(Q11:Q17)+SUM(R11:R17)</f>
        <v>14</v>
      </c>
      <c r="AC5" s="11">
        <f>100*SUM(R11:R17)/AB5</f>
        <v>64.28571428571429</v>
      </c>
    </row>
    <row r="6" spans="1:29" ht="15">
      <c r="A6" s="14">
        <v>32749</v>
      </c>
      <c r="E6" s="1">
        <v>1</v>
      </c>
      <c r="J6" s="9">
        <f t="shared" si="0"/>
        <v>1</v>
      </c>
      <c r="K6" s="9">
        <f t="shared" si="1"/>
        <v>0</v>
      </c>
      <c r="L6" s="9">
        <f t="shared" si="7"/>
        <v>1</v>
      </c>
      <c r="M6" s="9">
        <f t="shared" si="7"/>
        <v>0</v>
      </c>
      <c r="N6" s="5">
        <f t="shared" si="2"/>
        <v>0.45664739884393063</v>
      </c>
      <c r="O6" s="11">
        <f t="shared" si="8"/>
        <v>0.45664739884393063</v>
      </c>
      <c r="P6" s="5">
        <f t="shared" si="3"/>
        <v>0.5780346820809249</v>
      </c>
      <c r="Q6" s="9">
        <f t="shared" si="4"/>
        <v>0</v>
      </c>
      <c r="R6" s="9">
        <f t="shared" si="5"/>
        <v>1</v>
      </c>
      <c r="T6" s="8" t="s">
        <v>40</v>
      </c>
      <c r="V6" s="9">
        <f>Q103</f>
        <v>27</v>
      </c>
      <c r="W6"/>
      <c r="X6" s="1" t="s">
        <v>41</v>
      </c>
      <c r="Z6" s="11">
        <f>SUM(N18:N24)</f>
        <v>5.936416184971098</v>
      </c>
      <c r="AA6" s="5">
        <f t="shared" si="6"/>
        <v>7.514450867052022</v>
      </c>
      <c r="AB6" s="11">
        <f>SUM(Q18:Q24)+SUM(R18:R24)</f>
        <v>21</v>
      </c>
      <c r="AC6" s="11">
        <f>100*SUM(R18:R24)/AB6</f>
        <v>80.95238095238095</v>
      </c>
    </row>
    <row r="7" spans="1:29" ht="15">
      <c r="A7" s="14">
        <v>32750</v>
      </c>
      <c r="J7" s="9">
        <f t="shared" si="0"/>
        <v>0</v>
      </c>
      <c r="K7" s="9">
        <f t="shared" si="1"/>
        <v>0</v>
      </c>
      <c r="L7" s="9">
        <f t="shared" si="7"/>
        <v>1</v>
      </c>
      <c r="M7" s="9">
        <f t="shared" si="7"/>
        <v>0</v>
      </c>
      <c r="N7" s="5">
        <f t="shared" si="2"/>
        <v>0</v>
      </c>
      <c r="O7" s="11">
        <f t="shared" si="8"/>
        <v>0.45664739884393063</v>
      </c>
      <c r="P7" s="5">
        <f t="shared" si="3"/>
        <v>0.5780346820809249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88.10572687224669</v>
      </c>
      <c r="W7"/>
      <c r="Y7" s="1" t="s">
        <v>43</v>
      </c>
      <c r="Z7" s="11">
        <f>SUM(N25:N31)</f>
        <v>12.786127167630058</v>
      </c>
      <c r="AA7" s="5">
        <f t="shared" si="6"/>
        <v>16.184971098265898</v>
      </c>
      <c r="AB7" s="11">
        <f>SUM(Q25:Q31)+SUM(R25:R31)</f>
        <v>46</v>
      </c>
      <c r="AC7" s="11">
        <f>100*SUM(R25:R31)/AB7</f>
        <v>80.43478260869566</v>
      </c>
    </row>
    <row r="8" spans="1:29" ht="15">
      <c r="A8" s="14">
        <v>32751</v>
      </c>
      <c r="J8" s="9">
        <f t="shared" si="0"/>
        <v>0</v>
      </c>
      <c r="K8" s="9">
        <f t="shared" si="1"/>
        <v>0</v>
      </c>
      <c r="L8" s="9">
        <f t="shared" si="7"/>
        <v>1</v>
      </c>
      <c r="M8" s="9">
        <f t="shared" si="7"/>
        <v>0</v>
      </c>
      <c r="N8" s="5">
        <f t="shared" si="2"/>
        <v>0</v>
      </c>
      <c r="O8" s="11">
        <f t="shared" si="8"/>
        <v>0.45664739884393063</v>
      </c>
      <c r="P8" s="5">
        <f t="shared" si="3"/>
        <v>0.5780346820809249</v>
      </c>
      <c r="Q8" s="9">
        <f t="shared" si="4"/>
        <v>0</v>
      </c>
      <c r="R8" s="9">
        <f t="shared" si="5"/>
        <v>0</v>
      </c>
      <c r="W8"/>
      <c r="X8" s="1" t="s">
        <v>44</v>
      </c>
      <c r="Z8" s="11">
        <f>SUM(N32:N38)</f>
        <v>5.936416184971098</v>
      </c>
      <c r="AA8" s="5">
        <f t="shared" si="6"/>
        <v>7.514450867052022</v>
      </c>
      <c r="AB8" s="11">
        <f>SUM(Q32:Q38)+SUM(R32:R38)</f>
        <v>17</v>
      </c>
      <c r="AC8" s="11">
        <f>100*SUM(R32:R38)/AB8</f>
        <v>88.23529411764706</v>
      </c>
    </row>
    <row r="9" spans="1:29" ht="15">
      <c r="A9" s="14">
        <v>32752</v>
      </c>
      <c r="J9" s="9">
        <f t="shared" si="0"/>
        <v>0</v>
      </c>
      <c r="K9" s="9">
        <f t="shared" si="1"/>
        <v>0</v>
      </c>
      <c r="L9" s="9">
        <f t="shared" si="7"/>
        <v>1</v>
      </c>
      <c r="M9" s="9">
        <f t="shared" si="7"/>
        <v>0</v>
      </c>
      <c r="N9" s="5">
        <f t="shared" si="2"/>
        <v>0</v>
      </c>
      <c r="O9" s="11">
        <f t="shared" si="8"/>
        <v>0.45664739884393063</v>
      </c>
      <c r="P9" s="5">
        <f t="shared" si="3"/>
        <v>0.5780346820809249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0.9132947976878613</v>
      </c>
      <c r="AA9" s="5">
        <f t="shared" si="6"/>
        <v>1.1560693641618498</v>
      </c>
      <c r="AB9" s="11">
        <f>SUM(Q39:Q45)+SUM(R39:R45)</f>
        <v>2</v>
      </c>
      <c r="AC9" s="11">
        <f>100*SUM(R39:R45)/AB9</f>
        <v>100</v>
      </c>
    </row>
    <row r="10" spans="1:29" ht="15">
      <c r="A10" s="14">
        <v>32753</v>
      </c>
      <c r="B10" s="9"/>
      <c r="C10" s="9"/>
      <c r="D10" s="9"/>
      <c r="E10" s="9"/>
      <c r="F10" s="9"/>
      <c r="G10" s="9"/>
      <c r="H10" s="9"/>
      <c r="I10" s="9"/>
      <c r="J10" s="9">
        <f t="shared" si="0"/>
        <v>0</v>
      </c>
      <c r="K10" s="9">
        <f t="shared" si="1"/>
        <v>0</v>
      </c>
      <c r="L10" s="9">
        <f t="shared" si="7"/>
        <v>1</v>
      </c>
      <c r="M10" s="9">
        <f t="shared" si="7"/>
        <v>0</v>
      </c>
      <c r="N10" s="5">
        <f t="shared" si="2"/>
        <v>0</v>
      </c>
      <c r="O10" s="11">
        <f t="shared" si="8"/>
        <v>0.45664739884393063</v>
      </c>
      <c r="P10" s="5">
        <f t="shared" si="3"/>
        <v>0.5780346820809249</v>
      </c>
      <c r="Q10" s="9">
        <f t="shared" si="4"/>
        <v>0</v>
      </c>
      <c r="R10" s="9">
        <f t="shared" si="5"/>
        <v>0</v>
      </c>
      <c r="U10" s="8" t="s">
        <v>4</v>
      </c>
      <c r="V10" s="5">
        <f>100*(+E103/(E103+D103))</f>
        <v>53.333333333333336</v>
      </c>
      <c r="W10"/>
      <c r="X10" s="8" t="s">
        <v>47</v>
      </c>
      <c r="Z10" s="11">
        <f>SUM(N46:N52)</f>
        <v>1.8265895953757225</v>
      </c>
      <c r="AA10" s="5">
        <f t="shared" si="6"/>
        <v>2.3121387283236996</v>
      </c>
      <c r="AB10" s="11">
        <f>SUM(Q46:Q52)+SUM(R46:R52)</f>
        <v>4</v>
      </c>
      <c r="AC10" s="11">
        <f>100*SUM(R46:R52)/AB10</f>
        <v>100</v>
      </c>
    </row>
    <row r="11" spans="1:29" ht="15">
      <c r="A11" s="14">
        <v>32754</v>
      </c>
      <c r="J11" s="9">
        <f t="shared" si="0"/>
        <v>0</v>
      </c>
      <c r="K11" s="9">
        <f t="shared" si="1"/>
        <v>0</v>
      </c>
      <c r="L11" s="9">
        <f t="shared" si="7"/>
        <v>1</v>
      </c>
      <c r="M11" s="9">
        <f t="shared" si="7"/>
        <v>0</v>
      </c>
      <c r="N11" s="5">
        <f t="shared" si="2"/>
        <v>0</v>
      </c>
      <c r="O11" s="11">
        <f t="shared" si="8"/>
        <v>0.45664739884393063</v>
      </c>
      <c r="P11" s="5">
        <f t="shared" si="3"/>
        <v>0.5780346820809249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9.090909090909092</v>
      </c>
      <c r="W11"/>
      <c r="Y11" s="8" t="s">
        <v>49</v>
      </c>
      <c r="Z11" s="11">
        <f>SUM(N53:N59)</f>
        <v>26.028901734104046</v>
      </c>
      <c r="AA11" s="5">
        <f t="shared" si="6"/>
        <v>32.94797687861272</v>
      </c>
      <c r="AB11" s="11">
        <f>SUM(Q53:Q59)+SUM(R53:R59)</f>
        <v>63</v>
      </c>
      <c r="AC11" s="11">
        <f>100*SUM(R53:R59)/AB11</f>
        <v>95.23809523809524</v>
      </c>
    </row>
    <row r="12" spans="1:29" ht="15">
      <c r="A12" s="14">
        <v>32755</v>
      </c>
      <c r="J12" s="9">
        <f t="shared" si="0"/>
        <v>0</v>
      </c>
      <c r="K12" s="9">
        <f t="shared" si="1"/>
        <v>0</v>
      </c>
      <c r="L12" s="9">
        <f t="shared" si="7"/>
        <v>1</v>
      </c>
      <c r="M12" s="9">
        <f t="shared" si="7"/>
        <v>0</v>
      </c>
      <c r="N12" s="5">
        <f t="shared" si="2"/>
        <v>0</v>
      </c>
      <c r="O12" s="11">
        <f t="shared" si="8"/>
        <v>0.45664739884393063</v>
      </c>
      <c r="P12" s="5">
        <f t="shared" si="3"/>
        <v>0.5780346820809249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28.999999999999996</v>
      </c>
      <c r="W12"/>
      <c r="X12" s="8" t="s">
        <v>51</v>
      </c>
      <c r="Z12" s="11">
        <f>SUM(N60:N66)</f>
        <v>5.023121387283237</v>
      </c>
      <c r="AA12" s="5">
        <f t="shared" si="6"/>
        <v>6.358381502890174</v>
      </c>
      <c r="AB12" s="11">
        <f>SUM(Q60:Q66)+SUM(R60:R66)</f>
        <v>13</v>
      </c>
      <c r="AC12" s="11">
        <f>100*SUM(R60:R66)/AB12</f>
        <v>92.3076923076923</v>
      </c>
    </row>
    <row r="13" spans="1:29" ht="15">
      <c r="A13" s="14">
        <v>32756</v>
      </c>
      <c r="D13" s="1">
        <v>2</v>
      </c>
      <c r="F13" s="1">
        <v>1</v>
      </c>
      <c r="G13" s="1">
        <v>2</v>
      </c>
      <c r="H13" s="1">
        <v>3</v>
      </c>
      <c r="I13" s="1">
        <v>2</v>
      </c>
      <c r="J13" s="9">
        <f t="shared" si="0"/>
        <v>2</v>
      </c>
      <c r="K13" s="9">
        <f t="shared" si="1"/>
        <v>2</v>
      </c>
      <c r="L13" s="9">
        <f t="shared" si="7"/>
        <v>3</v>
      </c>
      <c r="M13" s="9">
        <f t="shared" si="7"/>
        <v>2</v>
      </c>
      <c r="N13" s="5">
        <f t="shared" si="2"/>
        <v>1.8265895953757225</v>
      </c>
      <c r="O13" s="11">
        <f t="shared" si="8"/>
        <v>2.2832369942196533</v>
      </c>
      <c r="P13" s="5">
        <f t="shared" si="3"/>
        <v>2.8901734104046244</v>
      </c>
      <c r="Q13" s="9">
        <f t="shared" si="4"/>
        <v>3</v>
      </c>
      <c r="R13" s="9">
        <f t="shared" si="5"/>
        <v>7</v>
      </c>
      <c r="W13"/>
      <c r="Y13" s="8" t="s">
        <v>52</v>
      </c>
      <c r="Z13" s="11">
        <f>SUM(N67:N73)</f>
        <v>8.676300578034683</v>
      </c>
      <c r="AA13" s="5">
        <f t="shared" si="6"/>
        <v>10.982658959537574</v>
      </c>
      <c r="AB13" s="11">
        <f>SUM(Q67:Q73)+SUM(R67:R73)</f>
        <v>23</v>
      </c>
      <c r="AC13" s="11">
        <f>100*SUM(R67:R73)/AB13</f>
        <v>91.30434782608695</v>
      </c>
    </row>
    <row r="14" spans="1:29" ht="15">
      <c r="A14" s="14">
        <v>32757</v>
      </c>
      <c r="B14" s="9"/>
      <c r="C14" s="9"/>
      <c r="D14" s="9"/>
      <c r="E14" s="9"/>
      <c r="F14" s="9"/>
      <c r="G14" s="9"/>
      <c r="H14" s="9"/>
      <c r="I14" s="9"/>
      <c r="J14" s="9">
        <f t="shared" si="0"/>
        <v>0</v>
      </c>
      <c r="K14" s="9">
        <f t="shared" si="1"/>
        <v>0</v>
      </c>
      <c r="L14" s="9">
        <f t="shared" si="7"/>
        <v>3</v>
      </c>
      <c r="M14" s="9">
        <f t="shared" si="7"/>
        <v>2</v>
      </c>
      <c r="N14" s="5">
        <f t="shared" si="2"/>
        <v>0</v>
      </c>
      <c r="O14" s="11">
        <f t="shared" si="8"/>
        <v>2.2832369942196533</v>
      </c>
      <c r="P14" s="5">
        <f t="shared" si="3"/>
        <v>2.8901734104046244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0.45664739884393063</v>
      </c>
      <c r="AA14" s="5">
        <f t="shared" si="6"/>
        <v>0.5780346820809249</v>
      </c>
      <c r="AB14" s="11">
        <f>SUM(Q74:Q80)+SUM(R74:R80)</f>
        <v>3</v>
      </c>
      <c r="AC14" s="11">
        <f>100*SUM(R74:R80)/AB14</f>
        <v>66.66666666666667</v>
      </c>
    </row>
    <row r="15" spans="1:29" ht="15">
      <c r="A15" s="14">
        <v>32758</v>
      </c>
      <c r="B15" s="1">
        <v>1</v>
      </c>
      <c r="D15" s="9">
        <v>1</v>
      </c>
      <c r="E15" s="9">
        <v>1</v>
      </c>
      <c r="G15" s="1">
        <v>1</v>
      </c>
      <c r="H15" s="9"/>
      <c r="I15" s="9"/>
      <c r="J15" s="9">
        <f t="shared" si="0"/>
        <v>1</v>
      </c>
      <c r="K15" s="9">
        <f t="shared" si="1"/>
        <v>-1</v>
      </c>
      <c r="L15" s="9">
        <f t="shared" si="7"/>
        <v>4</v>
      </c>
      <c r="M15" s="9">
        <f t="shared" si="7"/>
        <v>1</v>
      </c>
      <c r="N15" s="5">
        <f t="shared" si="2"/>
        <v>0</v>
      </c>
      <c r="O15" s="11">
        <f t="shared" si="8"/>
        <v>2.2832369942196533</v>
      </c>
      <c r="P15" s="5">
        <f t="shared" si="3"/>
        <v>2.8901734104046244</v>
      </c>
      <c r="Q15" s="9">
        <f t="shared" si="4"/>
        <v>2</v>
      </c>
      <c r="R15" s="9">
        <f t="shared" si="5"/>
        <v>2</v>
      </c>
      <c r="T15" s="8"/>
      <c r="W15"/>
      <c r="Y15" s="8" t="s">
        <v>54</v>
      </c>
      <c r="Z15" s="11">
        <f>SUM(N81:N87)</f>
        <v>5.936416184971098</v>
      </c>
      <c r="AA15" s="5">
        <f t="shared" si="6"/>
        <v>7.514450867052022</v>
      </c>
      <c r="AB15" s="11">
        <f>SUM(Q81:Q87)+SUM(R81:R87)</f>
        <v>13</v>
      </c>
      <c r="AC15" s="11">
        <f>100*SUM(R81:R87)/AB15</f>
        <v>100</v>
      </c>
    </row>
    <row r="16" spans="1:29" ht="12.75">
      <c r="A16" s="14">
        <v>32759</v>
      </c>
      <c r="J16" s="9">
        <f t="shared" si="0"/>
        <v>0</v>
      </c>
      <c r="K16" s="9">
        <f t="shared" si="1"/>
        <v>0</v>
      </c>
      <c r="L16" s="9">
        <f t="shared" si="7"/>
        <v>4</v>
      </c>
      <c r="M16" s="9">
        <f t="shared" si="7"/>
        <v>1</v>
      </c>
      <c r="N16" s="5">
        <f t="shared" si="2"/>
        <v>0</v>
      </c>
      <c r="O16" s="11">
        <f t="shared" si="8"/>
        <v>2.2832369942196533</v>
      </c>
      <c r="P16" s="5">
        <f t="shared" si="3"/>
        <v>2.8901734104046244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3.1965317919075145</v>
      </c>
      <c r="AA16" s="5">
        <f t="shared" si="6"/>
        <v>4.046242774566474</v>
      </c>
      <c r="AB16" s="11">
        <f>SUM(Q88:Q94)+SUM(R88:R94)</f>
        <v>7</v>
      </c>
      <c r="AC16" s="11">
        <f>100*SUM(R88:R94)/AB16</f>
        <v>100</v>
      </c>
    </row>
    <row r="17" spans="1:29" ht="15">
      <c r="A17" s="14">
        <v>32760</v>
      </c>
      <c r="B17" s="9"/>
      <c r="D17" s="9"/>
      <c r="E17" s="9"/>
      <c r="F17" s="9"/>
      <c r="H17" s="9"/>
      <c r="I17" s="9"/>
      <c r="J17" s="9">
        <f t="shared" si="0"/>
        <v>0</v>
      </c>
      <c r="K17" s="9">
        <f t="shared" si="1"/>
        <v>0</v>
      </c>
      <c r="L17" s="9">
        <f t="shared" si="7"/>
        <v>4</v>
      </c>
      <c r="M17" s="9">
        <f t="shared" si="7"/>
        <v>1</v>
      </c>
      <c r="N17" s="5">
        <f t="shared" si="2"/>
        <v>0</v>
      </c>
      <c r="O17" s="11">
        <f t="shared" si="8"/>
        <v>2.2832369942196533</v>
      </c>
      <c r="P17" s="5">
        <f t="shared" si="3"/>
        <v>2.8901734104046244</v>
      </c>
      <c r="Q17" s="9">
        <f t="shared" si="4"/>
        <v>0</v>
      </c>
      <c r="R17" s="9">
        <f t="shared" si="5"/>
        <v>0</v>
      </c>
      <c r="T17" s="8"/>
      <c r="X17"/>
      <c r="Y17" s="8" t="s">
        <v>56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/>
    </row>
    <row r="18" spans="1:27" ht="12.75">
      <c r="A18" s="14">
        <v>32761</v>
      </c>
      <c r="H18" s="1">
        <v>2</v>
      </c>
      <c r="J18" s="9">
        <f t="shared" si="0"/>
        <v>0</v>
      </c>
      <c r="K18" s="9">
        <f t="shared" si="1"/>
        <v>2</v>
      </c>
      <c r="L18" s="9">
        <f t="shared" si="7"/>
        <v>4</v>
      </c>
      <c r="M18" s="9">
        <f t="shared" si="7"/>
        <v>3</v>
      </c>
      <c r="N18" s="5">
        <f t="shared" si="2"/>
        <v>0.9132947976878613</v>
      </c>
      <c r="O18" s="11">
        <f t="shared" si="8"/>
        <v>3.1965317919075145</v>
      </c>
      <c r="P18" s="5">
        <f t="shared" si="3"/>
        <v>4.046242774566474</v>
      </c>
      <c r="Q18" s="9">
        <f t="shared" si="4"/>
        <v>0</v>
      </c>
      <c r="R18" s="9">
        <f t="shared" si="5"/>
        <v>2</v>
      </c>
      <c r="T18" s="8"/>
      <c r="Y18" s="8" t="s">
        <v>57</v>
      </c>
      <c r="Z18" s="9">
        <f>SUM(Z4:Z17)</f>
        <v>79</v>
      </c>
      <c r="AA18" s="9">
        <f>SUM(AA4:AA17)</f>
        <v>100.00000000000001</v>
      </c>
    </row>
    <row r="19" spans="1:29" ht="15">
      <c r="A19" s="14">
        <v>32762</v>
      </c>
      <c r="J19" s="9">
        <f t="shared" si="0"/>
        <v>0</v>
      </c>
      <c r="K19" s="9">
        <f t="shared" si="1"/>
        <v>0</v>
      </c>
      <c r="L19" s="9">
        <f t="shared" si="7"/>
        <v>4</v>
      </c>
      <c r="M19" s="9">
        <f t="shared" si="7"/>
        <v>3</v>
      </c>
      <c r="N19" s="5">
        <f t="shared" si="2"/>
        <v>0</v>
      </c>
      <c r="O19" s="11">
        <f t="shared" si="8"/>
        <v>3.1965317919075145</v>
      </c>
      <c r="P19" s="5">
        <f t="shared" si="3"/>
        <v>4.046242774566474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2.75">
      <c r="A20" s="14">
        <v>32763</v>
      </c>
      <c r="B20" s="9"/>
      <c r="C20" s="9">
        <v>1</v>
      </c>
      <c r="D20" s="9">
        <v>1</v>
      </c>
      <c r="E20" s="9">
        <v>1</v>
      </c>
      <c r="F20" s="9"/>
      <c r="G20" s="9">
        <v>2</v>
      </c>
      <c r="H20" s="9">
        <v>1</v>
      </c>
      <c r="I20" s="9"/>
      <c r="J20" s="9">
        <f t="shared" si="0"/>
        <v>1</v>
      </c>
      <c r="K20" s="9">
        <f t="shared" si="1"/>
        <v>-1</v>
      </c>
      <c r="L20" s="9">
        <f t="shared" si="7"/>
        <v>5</v>
      </c>
      <c r="M20" s="9">
        <f t="shared" si="7"/>
        <v>2</v>
      </c>
      <c r="N20" s="5">
        <f t="shared" si="2"/>
        <v>0</v>
      </c>
      <c r="O20" s="11">
        <f t="shared" si="8"/>
        <v>3.1965317919075145</v>
      </c>
      <c r="P20" s="5">
        <f t="shared" si="3"/>
        <v>4.046242774566474</v>
      </c>
      <c r="Q20" s="9">
        <f t="shared" si="4"/>
        <v>3</v>
      </c>
      <c r="R20" s="9">
        <f t="shared" si="5"/>
        <v>3</v>
      </c>
      <c r="T20" s="8"/>
    </row>
    <row r="21" spans="1:25" ht="15">
      <c r="A21" s="14">
        <v>32764</v>
      </c>
      <c r="J21" s="9">
        <f t="shared" si="0"/>
        <v>0</v>
      </c>
      <c r="K21" s="9">
        <f t="shared" si="1"/>
        <v>0</v>
      </c>
      <c r="L21" s="9">
        <f t="shared" si="7"/>
        <v>5</v>
      </c>
      <c r="M21" s="9">
        <f t="shared" si="7"/>
        <v>2</v>
      </c>
      <c r="N21" s="5">
        <f t="shared" si="2"/>
        <v>0</v>
      </c>
      <c r="O21" s="11">
        <f t="shared" si="8"/>
        <v>3.1965317919075145</v>
      </c>
      <c r="P21" s="5">
        <f t="shared" si="3"/>
        <v>4.046242774566474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4">
        <v>32765</v>
      </c>
      <c r="E22" s="1">
        <v>1</v>
      </c>
      <c r="F22" s="1">
        <v>1</v>
      </c>
      <c r="H22" s="1">
        <v>1</v>
      </c>
      <c r="J22" s="9">
        <f t="shared" si="0"/>
        <v>1</v>
      </c>
      <c r="K22" s="9">
        <f t="shared" si="1"/>
        <v>0</v>
      </c>
      <c r="L22" s="9">
        <f t="shared" si="7"/>
        <v>6</v>
      </c>
      <c r="M22" s="9">
        <f t="shared" si="7"/>
        <v>2</v>
      </c>
      <c r="N22" s="5">
        <f t="shared" si="2"/>
        <v>0.45664739884393063</v>
      </c>
      <c r="O22" s="11">
        <f t="shared" si="8"/>
        <v>3.653179190751445</v>
      </c>
      <c r="P22" s="5">
        <f t="shared" si="3"/>
        <v>4.624277456647399</v>
      </c>
      <c r="Q22" s="9">
        <f t="shared" si="4"/>
        <v>1</v>
      </c>
      <c r="R22" s="9">
        <f t="shared" si="5"/>
        <v>2</v>
      </c>
      <c r="X22"/>
      <c r="Y22"/>
    </row>
    <row r="23" spans="1:25" ht="15">
      <c r="A23" s="14">
        <v>32766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6</v>
      </c>
      <c r="M23" s="9">
        <f t="shared" si="7"/>
        <v>2</v>
      </c>
      <c r="N23" s="5">
        <f t="shared" si="2"/>
        <v>0</v>
      </c>
      <c r="O23" s="11">
        <f t="shared" si="8"/>
        <v>3.653179190751445</v>
      </c>
      <c r="P23" s="5">
        <f t="shared" si="3"/>
        <v>4.624277456647399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4">
        <v>32767</v>
      </c>
      <c r="B24" s="9"/>
      <c r="D24" s="9">
        <v>2</v>
      </c>
      <c r="E24" s="9">
        <v>2</v>
      </c>
      <c r="F24" s="9"/>
      <c r="H24" s="9">
        <v>5</v>
      </c>
      <c r="I24" s="9">
        <v>1</v>
      </c>
      <c r="J24" s="9">
        <f t="shared" si="0"/>
        <v>4</v>
      </c>
      <c r="K24" s="9">
        <f t="shared" si="1"/>
        <v>6</v>
      </c>
      <c r="L24" s="9">
        <f t="shared" si="7"/>
        <v>10</v>
      </c>
      <c r="M24" s="9">
        <f t="shared" si="7"/>
        <v>8</v>
      </c>
      <c r="N24" s="5">
        <f t="shared" si="2"/>
        <v>4.566473988439307</v>
      </c>
      <c r="O24" s="11">
        <f t="shared" si="8"/>
        <v>8.219653179190752</v>
      </c>
      <c r="P24" s="5">
        <f t="shared" si="3"/>
        <v>10.404624277456648</v>
      </c>
      <c r="Q24" s="9">
        <f t="shared" si="4"/>
        <v>0</v>
      </c>
      <c r="R24" s="9">
        <f t="shared" si="5"/>
        <v>10</v>
      </c>
      <c r="T24" s="8"/>
      <c r="X24"/>
      <c r="Y24"/>
    </row>
    <row r="25" spans="1:25" ht="15">
      <c r="A25" s="14">
        <v>32768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10</v>
      </c>
      <c r="M25" s="9">
        <f t="shared" si="9"/>
        <v>8</v>
      </c>
      <c r="N25" s="5">
        <f t="shared" si="2"/>
        <v>0</v>
      </c>
      <c r="O25" s="11">
        <f t="shared" si="8"/>
        <v>8.219653179190752</v>
      </c>
      <c r="P25" s="5">
        <f t="shared" si="3"/>
        <v>10.404624277456648</v>
      </c>
      <c r="Q25" s="9">
        <f t="shared" si="4"/>
        <v>0</v>
      </c>
      <c r="R25" s="9">
        <f t="shared" si="5"/>
        <v>0</v>
      </c>
      <c r="S25" s="8" t="s">
        <v>60</v>
      </c>
      <c r="X25"/>
      <c r="Y25"/>
    </row>
    <row r="26" spans="1:25" ht="15">
      <c r="A26" s="14">
        <v>32769</v>
      </c>
      <c r="C26" s="9"/>
      <c r="D26" s="9"/>
      <c r="E26" s="9"/>
      <c r="G26" s="9"/>
      <c r="H26" s="9"/>
      <c r="I26" s="9"/>
      <c r="J26" s="9">
        <f t="shared" si="0"/>
        <v>0</v>
      </c>
      <c r="K26" s="9">
        <f t="shared" si="1"/>
        <v>0</v>
      </c>
      <c r="L26" s="9">
        <f t="shared" si="9"/>
        <v>10</v>
      </c>
      <c r="M26" s="9">
        <f t="shared" si="9"/>
        <v>8</v>
      </c>
      <c r="N26" s="5">
        <f t="shared" si="2"/>
        <v>0</v>
      </c>
      <c r="O26" s="11">
        <f t="shared" si="8"/>
        <v>8.219653179190752</v>
      </c>
      <c r="P26" s="5">
        <f t="shared" si="3"/>
        <v>10.404624277456648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4">
        <v>32770</v>
      </c>
      <c r="D27" s="1">
        <v>2</v>
      </c>
      <c r="E27" s="1">
        <v>2</v>
      </c>
      <c r="F27" s="1">
        <v>1</v>
      </c>
      <c r="H27" s="1">
        <v>12</v>
      </c>
      <c r="I27" s="1">
        <v>1</v>
      </c>
      <c r="J27" s="9">
        <f t="shared" si="0"/>
        <v>4</v>
      </c>
      <c r="K27" s="9">
        <f t="shared" si="1"/>
        <v>12</v>
      </c>
      <c r="L27" s="9">
        <f t="shared" si="9"/>
        <v>14</v>
      </c>
      <c r="M27" s="9">
        <f t="shared" si="9"/>
        <v>20</v>
      </c>
      <c r="N27" s="5">
        <f t="shared" si="2"/>
        <v>7.30635838150289</v>
      </c>
      <c r="O27" s="11">
        <f t="shared" si="8"/>
        <v>15.526011560693643</v>
      </c>
      <c r="P27" s="5">
        <f t="shared" si="3"/>
        <v>19.653179190751448</v>
      </c>
      <c r="Q27" s="9">
        <f t="shared" si="4"/>
        <v>1</v>
      </c>
      <c r="R27" s="9">
        <f t="shared" si="5"/>
        <v>17</v>
      </c>
      <c r="T27" s="8"/>
      <c r="X27"/>
      <c r="Y27"/>
    </row>
    <row r="28" spans="1:20" ht="12.75">
      <c r="A28" s="14">
        <v>32771</v>
      </c>
      <c r="J28" s="9">
        <f t="shared" si="0"/>
        <v>0</v>
      </c>
      <c r="K28" s="9">
        <f t="shared" si="1"/>
        <v>0</v>
      </c>
      <c r="L28" s="9">
        <f t="shared" si="9"/>
        <v>14</v>
      </c>
      <c r="M28" s="9">
        <f t="shared" si="9"/>
        <v>20</v>
      </c>
      <c r="N28" s="5">
        <f t="shared" si="2"/>
        <v>0</v>
      </c>
      <c r="O28" s="11">
        <f t="shared" si="8"/>
        <v>15.526011560693643</v>
      </c>
      <c r="P28" s="5">
        <f t="shared" si="3"/>
        <v>19.653179190751448</v>
      </c>
      <c r="Q28" s="9">
        <f t="shared" si="4"/>
        <v>0</v>
      </c>
      <c r="R28" s="9">
        <f t="shared" si="5"/>
        <v>0</v>
      </c>
      <c r="T28" s="8"/>
    </row>
    <row r="29" spans="1:18" ht="12.75">
      <c r="A29" s="14">
        <v>32772</v>
      </c>
      <c r="B29" s="1">
        <v>1</v>
      </c>
      <c r="C29" s="1">
        <v>2</v>
      </c>
      <c r="E29" s="1">
        <v>2</v>
      </c>
      <c r="G29" s="1">
        <v>5</v>
      </c>
      <c r="H29" s="1">
        <v>11</v>
      </c>
      <c r="J29" s="9">
        <f t="shared" si="0"/>
        <v>-1</v>
      </c>
      <c r="K29" s="9">
        <f t="shared" si="1"/>
        <v>6</v>
      </c>
      <c r="L29" s="9">
        <f t="shared" si="9"/>
        <v>13</v>
      </c>
      <c r="M29" s="9">
        <f t="shared" si="9"/>
        <v>26</v>
      </c>
      <c r="N29" s="5">
        <f t="shared" si="2"/>
        <v>2.2832369942196533</v>
      </c>
      <c r="O29" s="11">
        <f t="shared" si="8"/>
        <v>17.809248554913296</v>
      </c>
      <c r="P29" s="5">
        <f t="shared" si="3"/>
        <v>22.543352601156073</v>
      </c>
      <c r="Q29" s="9">
        <f t="shared" si="4"/>
        <v>8</v>
      </c>
      <c r="R29" s="9">
        <f t="shared" si="5"/>
        <v>13</v>
      </c>
    </row>
    <row r="30" spans="1:20" ht="12.75">
      <c r="A30" s="14">
        <v>32773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9"/>
        <v>13</v>
      </c>
      <c r="M30" s="9">
        <f t="shared" si="9"/>
        <v>26</v>
      </c>
      <c r="N30" s="5">
        <f t="shared" si="2"/>
        <v>0</v>
      </c>
      <c r="O30" s="11">
        <f t="shared" si="8"/>
        <v>17.809248554913296</v>
      </c>
      <c r="P30" s="5">
        <f t="shared" si="3"/>
        <v>22.543352601156073</v>
      </c>
      <c r="Q30" s="9">
        <f t="shared" si="4"/>
        <v>0</v>
      </c>
      <c r="R30" s="9">
        <f t="shared" si="5"/>
        <v>0</v>
      </c>
      <c r="T30" s="8"/>
    </row>
    <row r="31" spans="1:20" ht="12.75">
      <c r="A31" s="14">
        <v>32774</v>
      </c>
      <c r="C31" s="9"/>
      <c r="D31" s="9">
        <v>3</v>
      </c>
      <c r="E31" s="9">
        <v>3</v>
      </c>
      <c r="G31" s="9"/>
      <c r="H31" s="9">
        <v>1</v>
      </c>
      <c r="I31" s="9"/>
      <c r="J31" s="9">
        <f t="shared" si="0"/>
        <v>6</v>
      </c>
      <c r="K31" s="9">
        <f t="shared" si="1"/>
        <v>1</v>
      </c>
      <c r="L31" s="9">
        <f t="shared" si="9"/>
        <v>19</v>
      </c>
      <c r="M31" s="9">
        <f t="shared" si="9"/>
        <v>27</v>
      </c>
      <c r="N31" s="5">
        <f t="shared" si="2"/>
        <v>3.1965317919075145</v>
      </c>
      <c r="O31" s="11">
        <f t="shared" si="8"/>
        <v>21.00578034682081</v>
      </c>
      <c r="P31" s="5">
        <f t="shared" si="3"/>
        <v>26.589595375722546</v>
      </c>
      <c r="Q31" s="9">
        <f t="shared" si="4"/>
        <v>0</v>
      </c>
      <c r="R31" s="9">
        <f t="shared" si="5"/>
        <v>7</v>
      </c>
      <c r="T31" s="8"/>
    </row>
    <row r="32" spans="1:18" ht="12.75">
      <c r="A32" s="14">
        <v>32775</v>
      </c>
      <c r="J32" s="9">
        <f t="shared" si="0"/>
        <v>0</v>
      </c>
      <c r="K32" s="9">
        <f t="shared" si="1"/>
        <v>0</v>
      </c>
      <c r="L32" s="9">
        <f t="shared" si="9"/>
        <v>19</v>
      </c>
      <c r="M32" s="9">
        <f t="shared" si="9"/>
        <v>27</v>
      </c>
      <c r="N32" s="5">
        <f t="shared" si="2"/>
        <v>0</v>
      </c>
      <c r="O32" s="11">
        <f t="shared" si="8"/>
        <v>21.00578034682081</v>
      </c>
      <c r="P32" s="5">
        <f t="shared" si="3"/>
        <v>26.589595375722546</v>
      </c>
      <c r="Q32" s="9">
        <f t="shared" si="4"/>
        <v>0</v>
      </c>
      <c r="R32" s="9">
        <f t="shared" si="5"/>
        <v>0</v>
      </c>
    </row>
    <row r="33" spans="1:18" ht="12.75">
      <c r="A33" s="14">
        <v>32776</v>
      </c>
      <c r="J33" s="9">
        <f t="shared" si="0"/>
        <v>0</v>
      </c>
      <c r="K33" s="9">
        <f t="shared" si="1"/>
        <v>0</v>
      </c>
      <c r="L33" s="9">
        <f t="shared" si="9"/>
        <v>19</v>
      </c>
      <c r="M33" s="9">
        <f t="shared" si="9"/>
        <v>27</v>
      </c>
      <c r="N33" s="5">
        <f t="shared" si="2"/>
        <v>0</v>
      </c>
      <c r="O33" s="11">
        <f t="shared" si="8"/>
        <v>21.00578034682081</v>
      </c>
      <c r="P33" s="5">
        <f t="shared" si="3"/>
        <v>26.589595375722546</v>
      </c>
      <c r="Q33" s="9">
        <f t="shared" si="4"/>
        <v>0</v>
      </c>
      <c r="R33" s="9">
        <f t="shared" si="5"/>
        <v>0</v>
      </c>
    </row>
    <row r="34" spans="1:18" ht="12.75">
      <c r="A34" s="14">
        <v>32777</v>
      </c>
      <c r="B34" s="1">
        <v>1</v>
      </c>
      <c r="D34" s="9">
        <v>4</v>
      </c>
      <c r="E34" s="9">
        <v>4</v>
      </c>
      <c r="H34" s="9">
        <v>5</v>
      </c>
      <c r="I34" s="9">
        <v>1</v>
      </c>
      <c r="J34" s="9">
        <f t="shared" si="0"/>
        <v>7</v>
      </c>
      <c r="K34" s="9">
        <f t="shared" si="1"/>
        <v>6</v>
      </c>
      <c r="L34" s="9">
        <f t="shared" si="9"/>
        <v>26</v>
      </c>
      <c r="M34" s="9">
        <f t="shared" si="9"/>
        <v>33</v>
      </c>
      <c r="N34" s="5">
        <f t="shared" si="2"/>
        <v>5.936416184971098</v>
      </c>
      <c r="O34" s="11">
        <f t="shared" si="8"/>
        <v>26.942196531791907</v>
      </c>
      <c r="P34" s="5">
        <f t="shared" si="3"/>
        <v>34.104046242774565</v>
      </c>
      <c r="Q34" s="9">
        <f t="shared" si="4"/>
        <v>1</v>
      </c>
      <c r="R34" s="9">
        <f t="shared" si="5"/>
        <v>14</v>
      </c>
    </row>
    <row r="35" spans="1:18" ht="12.75">
      <c r="A35" s="14">
        <v>32778</v>
      </c>
      <c r="J35" s="9">
        <f t="shared" si="0"/>
        <v>0</v>
      </c>
      <c r="K35" s="9">
        <f t="shared" si="1"/>
        <v>0</v>
      </c>
      <c r="L35" s="9">
        <f t="shared" si="9"/>
        <v>26</v>
      </c>
      <c r="M35" s="9">
        <f t="shared" si="9"/>
        <v>33</v>
      </c>
      <c r="N35" s="5">
        <f t="shared" si="2"/>
        <v>0</v>
      </c>
      <c r="O35" s="11">
        <f t="shared" si="8"/>
        <v>26.942196531791907</v>
      </c>
      <c r="P35" s="5">
        <f t="shared" si="3"/>
        <v>34.104046242774565</v>
      </c>
      <c r="Q35" s="9">
        <f t="shared" si="4"/>
        <v>0</v>
      </c>
      <c r="R35" s="9">
        <f t="shared" si="5"/>
        <v>0</v>
      </c>
    </row>
    <row r="36" spans="1:18" ht="12.75">
      <c r="A36" s="14">
        <v>32779</v>
      </c>
      <c r="C36" s="1">
        <v>1</v>
      </c>
      <c r="D36" s="1">
        <v>1</v>
      </c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26</v>
      </c>
      <c r="M36" s="9">
        <f t="shared" si="9"/>
        <v>33</v>
      </c>
      <c r="N36" s="5">
        <f aca="true" t="shared" si="12" ref="N36:N67">(+J36+K36)*($J$103/($J$103+$K$103))</f>
        <v>0</v>
      </c>
      <c r="O36" s="11">
        <f t="shared" si="8"/>
        <v>26.942196531791907</v>
      </c>
      <c r="P36" s="5">
        <f aca="true" t="shared" si="13" ref="P36:P67">O36*100/$N$103</f>
        <v>34.104046242774565</v>
      </c>
      <c r="Q36" s="9">
        <f aca="true" t="shared" si="14" ref="Q36:Q67">+B36+C36+F36+G36</f>
        <v>1</v>
      </c>
      <c r="R36" s="9">
        <f aca="true" t="shared" si="15" ref="R36:R67">D36+E36+H36+I36</f>
        <v>1</v>
      </c>
    </row>
    <row r="37" spans="1:18" ht="12.75">
      <c r="A37" s="14">
        <v>32780</v>
      </c>
      <c r="J37" s="9">
        <f t="shared" si="10"/>
        <v>0</v>
      </c>
      <c r="K37" s="9">
        <f t="shared" si="11"/>
        <v>0</v>
      </c>
      <c r="L37" s="9">
        <f t="shared" si="9"/>
        <v>26</v>
      </c>
      <c r="M37" s="9">
        <f t="shared" si="9"/>
        <v>33</v>
      </c>
      <c r="N37" s="5">
        <f t="shared" si="12"/>
        <v>0</v>
      </c>
      <c r="O37" s="11">
        <f aca="true" t="shared" si="16" ref="O37:O68">O36+N37</f>
        <v>26.942196531791907</v>
      </c>
      <c r="P37" s="5">
        <f t="shared" si="13"/>
        <v>34.104046242774565</v>
      </c>
      <c r="Q37" s="9">
        <f t="shared" si="14"/>
        <v>0</v>
      </c>
      <c r="R37" s="9">
        <f t="shared" si="15"/>
        <v>0</v>
      </c>
    </row>
    <row r="38" spans="1:18" ht="12.75">
      <c r="A38" s="14">
        <v>32781</v>
      </c>
      <c r="D38" s="9"/>
      <c r="E38" s="9"/>
      <c r="H38" s="9"/>
      <c r="I38" s="9"/>
      <c r="J38" s="9">
        <f t="shared" si="10"/>
        <v>0</v>
      </c>
      <c r="K38" s="9">
        <f t="shared" si="11"/>
        <v>0</v>
      </c>
      <c r="L38" s="9">
        <f t="shared" si="9"/>
        <v>26</v>
      </c>
      <c r="M38" s="9">
        <f t="shared" si="9"/>
        <v>33</v>
      </c>
      <c r="N38" s="5">
        <f t="shared" si="12"/>
        <v>0</v>
      </c>
      <c r="O38" s="11">
        <f t="shared" si="16"/>
        <v>26.942196531791907</v>
      </c>
      <c r="P38" s="5">
        <f t="shared" si="13"/>
        <v>34.104046242774565</v>
      </c>
      <c r="Q38" s="9">
        <f t="shared" si="14"/>
        <v>0</v>
      </c>
      <c r="R38" s="9">
        <f t="shared" si="15"/>
        <v>0</v>
      </c>
    </row>
    <row r="39" spans="1:19" ht="12.75">
      <c r="A39" s="14">
        <v>32782</v>
      </c>
      <c r="J39" s="9">
        <f t="shared" si="10"/>
        <v>0</v>
      </c>
      <c r="K39" s="9">
        <f t="shared" si="11"/>
        <v>0</v>
      </c>
      <c r="L39" s="9">
        <f t="shared" si="9"/>
        <v>26</v>
      </c>
      <c r="M39" s="9">
        <f t="shared" si="9"/>
        <v>33</v>
      </c>
      <c r="N39" s="5">
        <f t="shared" si="12"/>
        <v>0</v>
      </c>
      <c r="O39" s="11">
        <f t="shared" si="16"/>
        <v>26.942196531791907</v>
      </c>
      <c r="P39" s="5">
        <f t="shared" si="13"/>
        <v>34.104046242774565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2.75">
      <c r="A40" s="14">
        <v>32783</v>
      </c>
      <c r="J40" s="9">
        <f t="shared" si="10"/>
        <v>0</v>
      </c>
      <c r="K40" s="9">
        <f t="shared" si="11"/>
        <v>0</v>
      </c>
      <c r="L40" s="9">
        <f t="shared" si="9"/>
        <v>26</v>
      </c>
      <c r="M40" s="9">
        <f t="shared" si="9"/>
        <v>33</v>
      </c>
      <c r="N40" s="5">
        <f t="shared" si="12"/>
        <v>0</v>
      </c>
      <c r="O40" s="11">
        <f t="shared" si="16"/>
        <v>26.942196531791907</v>
      </c>
      <c r="P40" s="5">
        <f t="shared" si="13"/>
        <v>34.104046242774565</v>
      </c>
      <c r="Q40" s="9">
        <f t="shared" si="14"/>
        <v>0</v>
      </c>
      <c r="R40" s="9">
        <f t="shared" si="15"/>
        <v>0</v>
      </c>
    </row>
    <row r="41" spans="1:18" ht="12.75">
      <c r="A41" s="14">
        <v>32784</v>
      </c>
      <c r="D41" s="1">
        <v>2</v>
      </c>
      <c r="J41" s="9">
        <f t="shared" si="10"/>
        <v>2</v>
      </c>
      <c r="K41" s="9">
        <f t="shared" si="11"/>
        <v>0</v>
      </c>
      <c r="L41" s="9">
        <f t="shared" si="9"/>
        <v>28</v>
      </c>
      <c r="M41" s="9">
        <f t="shared" si="9"/>
        <v>33</v>
      </c>
      <c r="N41" s="5">
        <f t="shared" si="12"/>
        <v>0.9132947976878613</v>
      </c>
      <c r="O41" s="11">
        <f t="shared" si="16"/>
        <v>27.85549132947977</v>
      </c>
      <c r="P41" s="5">
        <f t="shared" si="13"/>
        <v>35.26011560693642</v>
      </c>
      <c r="Q41" s="9">
        <f t="shared" si="14"/>
        <v>0</v>
      </c>
      <c r="R41" s="9">
        <f t="shared" si="15"/>
        <v>2</v>
      </c>
    </row>
    <row r="42" spans="1:18" ht="12.75">
      <c r="A42" s="14">
        <v>32785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9"/>
        <v>28</v>
      </c>
      <c r="M42" s="9">
        <f t="shared" si="9"/>
        <v>33</v>
      </c>
      <c r="N42" s="5">
        <f t="shared" si="12"/>
        <v>0</v>
      </c>
      <c r="O42" s="11">
        <f t="shared" si="16"/>
        <v>27.85549132947977</v>
      </c>
      <c r="P42" s="5">
        <f t="shared" si="13"/>
        <v>35.26011560693642</v>
      </c>
      <c r="Q42" s="9">
        <f t="shared" si="14"/>
        <v>0</v>
      </c>
      <c r="R42" s="9">
        <f t="shared" si="15"/>
        <v>0</v>
      </c>
    </row>
    <row r="43" spans="1:18" ht="12.75">
      <c r="A43" s="14">
        <v>32786</v>
      </c>
      <c r="J43" s="9">
        <f t="shared" si="10"/>
        <v>0</v>
      </c>
      <c r="K43" s="9">
        <f t="shared" si="11"/>
        <v>0</v>
      </c>
      <c r="L43" s="9">
        <f t="shared" si="9"/>
        <v>28</v>
      </c>
      <c r="M43" s="9">
        <f t="shared" si="9"/>
        <v>33</v>
      </c>
      <c r="N43" s="5">
        <f t="shared" si="12"/>
        <v>0</v>
      </c>
      <c r="O43" s="11">
        <f t="shared" si="16"/>
        <v>27.85549132947977</v>
      </c>
      <c r="P43" s="5">
        <f t="shared" si="13"/>
        <v>35.26011560693642</v>
      </c>
      <c r="Q43" s="9">
        <f t="shared" si="14"/>
        <v>0</v>
      </c>
      <c r="R43" s="9">
        <f t="shared" si="15"/>
        <v>0</v>
      </c>
    </row>
    <row r="44" spans="1:18" ht="12.75">
      <c r="A44" s="14">
        <v>32787</v>
      </c>
      <c r="J44" s="9">
        <f t="shared" si="10"/>
        <v>0</v>
      </c>
      <c r="K44" s="9">
        <f t="shared" si="11"/>
        <v>0</v>
      </c>
      <c r="L44" s="9">
        <f t="shared" si="9"/>
        <v>28</v>
      </c>
      <c r="M44" s="9">
        <f t="shared" si="9"/>
        <v>33</v>
      </c>
      <c r="N44" s="5">
        <f t="shared" si="12"/>
        <v>0</v>
      </c>
      <c r="O44" s="11">
        <f t="shared" si="16"/>
        <v>27.85549132947977</v>
      </c>
      <c r="P44" s="5">
        <f t="shared" si="13"/>
        <v>35.26011560693642</v>
      </c>
      <c r="Q44" s="9">
        <f t="shared" si="14"/>
        <v>0</v>
      </c>
      <c r="R44" s="9">
        <f t="shared" si="15"/>
        <v>0</v>
      </c>
    </row>
    <row r="45" spans="1:18" ht="12.75">
      <c r="A45" s="14">
        <v>32788</v>
      </c>
      <c r="D45" s="9"/>
      <c r="E45" s="9"/>
      <c r="H45" s="9"/>
      <c r="I45" s="9"/>
      <c r="J45" s="9">
        <f t="shared" si="10"/>
        <v>0</v>
      </c>
      <c r="K45" s="9">
        <f t="shared" si="11"/>
        <v>0</v>
      </c>
      <c r="L45" s="9">
        <f aca="true" t="shared" si="17" ref="L45:M64">L44+J45</f>
        <v>28</v>
      </c>
      <c r="M45" s="9">
        <f t="shared" si="17"/>
        <v>33</v>
      </c>
      <c r="N45" s="5">
        <f t="shared" si="12"/>
        <v>0</v>
      </c>
      <c r="O45" s="11">
        <f t="shared" si="16"/>
        <v>27.85549132947977</v>
      </c>
      <c r="P45" s="5">
        <f t="shared" si="13"/>
        <v>35.26011560693642</v>
      </c>
      <c r="Q45" s="9">
        <f t="shared" si="14"/>
        <v>0</v>
      </c>
      <c r="R45" s="9">
        <f t="shared" si="15"/>
        <v>0</v>
      </c>
    </row>
    <row r="46" spans="1:18" ht="12.75">
      <c r="A46" s="14">
        <v>32789</v>
      </c>
      <c r="J46" s="9">
        <f t="shared" si="10"/>
        <v>0</v>
      </c>
      <c r="K46" s="9">
        <f t="shared" si="11"/>
        <v>0</v>
      </c>
      <c r="L46" s="9">
        <f t="shared" si="17"/>
        <v>28</v>
      </c>
      <c r="M46" s="9">
        <f t="shared" si="17"/>
        <v>33</v>
      </c>
      <c r="N46" s="5">
        <f t="shared" si="12"/>
        <v>0</v>
      </c>
      <c r="O46" s="11">
        <f t="shared" si="16"/>
        <v>27.85549132947977</v>
      </c>
      <c r="P46" s="5">
        <f t="shared" si="13"/>
        <v>35.26011560693642</v>
      </c>
      <c r="Q46" s="9">
        <f t="shared" si="14"/>
        <v>0</v>
      </c>
      <c r="R46" s="9">
        <f t="shared" si="15"/>
        <v>0</v>
      </c>
    </row>
    <row r="47" spans="1:18" ht="12.75">
      <c r="A47" s="14">
        <v>32790</v>
      </c>
      <c r="J47" s="9">
        <f t="shared" si="10"/>
        <v>0</v>
      </c>
      <c r="K47" s="9">
        <f t="shared" si="11"/>
        <v>0</v>
      </c>
      <c r="L47" s="9">
        <f t="shared" si="17"/>
        <v>28</v>
      </c>
      <c r="M47" s="9">
        <f t="shared" si="17"/>
        <v>33</v>
      </c>
      <c r="N47" s="5">
        <f t="shared" si="12"/>
        <v>0</v>
      </c>
      <c r="O47" s="11">
        <f t="shared" si="16"/>
        <v>27.85549132947977</v>
      </c>
      <c r="P47" s="5">
        <f t="shared" si="13"/>
        <v>35.26011560693642</v>
      </c>
      <c r="Q47" s="9">
        <f t="shared" si="14"/>
        <v>0</v>
      </c>
      <c r="R47" s="9">
        <f t="shared" si="15"/>
        <v>0</v>
      </c>
    </row>
    <row r="48" spans="1:18" ht="12.75">
      <c r="A48" s="14">
        <v>32791</v>
      </c>
      <c r="J48" s="9">
        <f t="shared" si="10"/>
        <v>0</v>
      </c>
      <c r="K48" s="9">
        <f t="shared" si="11"/>
        <v>0</v>
      </c>
      <c r="L48" s="9">
        <f t="shared" si="17"/>
        <v>28</v>
      </c>
      <c r="M48" s="9">
        <f t="shared" si="17"/>
        <v>33</v>
      </c>
      <c r="N48" s="5">
        <f t="shared" si="12"/>
        <v>0</v>
      </c>
      <c r="O48" s="11">
        <f t="shared" si="16"/>
        <v>27.85549132947977</v>
      </c>
      <c r="P48" s="5">
        <f t="shared" si="13"/>
        <v>35.26011560693642</v>
      </c>
      <c r="Q48" s="9">
        <f t="shared" si="14"/>
        <v>0</v>
      </c>
      <c r="R48" s="9">
        <f t="shared" si="15"/>
        <v>0</v>
      </c>
    </row>
    <row r="49" spans="1:18" ht="12.75">
      <c r="A49" s="14">
        <v>32792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7"/>
        <v>28</v>
      </c>
      <c r="M49" s="9">
        <f t="shared" si="17"/>
        <v>33</v>
      </c>
      <c r="N49" s="5">
        <f t="shared" si="12"/>
        <v>0</v>
      </c>
      <c r="O49" s="11">
        <f t="shared" si="16"/>
        <v>27.85549132947977</v>
      </c>
      <c r="P49" s="5">
        <f t="shared" si="13"/>
        <v>35.26011560693642</v>
      </c>
      <c r="Q49" s="9">
        <f t="shared" si="14"/>
        <v>0</v>
      </c>
      <c r="R49" s="9">
        <f t="shared" si="15"/>
        <v>0</v>
      </c>
    </row>
    <row r="50" spans="1:18" ht="12.75">
      <c r="A50" s="14">
        <v>32793</v>
      </c>
      <c r="H50" s="1">
        <v>1</v>
      </c>
      <c r="J50" s="9">
        <f t="shared" si="10"/>
        <v>0</v>
      </c>
      <c r="K50" s="9">
        <f t="shared" si="11"/>
        <v>1</v>
      </c>
      <c r="L50" s="9">
        <f t="shared" si="17"/>
        <v>28</v>
      </c>
      <c r="M50" s="9">
        <f t="shared" si="17"/>
        <v>34</v>
      </c>
      <c r="N50" s="5">
        <f t="shared" si="12"/>
        <v>0.45664739884393063</v>
      </c>
      <c r="O50" s="11">
        <f t="shared" si="16"/>
        <v>28.3121387283237</v>
      </c>
      <c r="P50" s="5">
        <f t="shared" si="13"/>
        <v>35.83815028901734</v>
      </c>
      <c r="Q50" s="9">
        <f t="shared" si="14"/>
        <v>0</v>
      </c>
      <c r="R50" s="9">
        <f t="shared" si="15"/>
        <v>1</v>
      </c>
    </row>
    <row r="51" spans="1:18" ht="12.75">
      <c r="A51" s="14">
        <v>32794</v>
      </c>
      <c r="J51" s="9">
        <f t="shared" si="10"/>
        <v>0</v>
      </c>
      <c r="K51" s="9">
        <f t="shared" si="11"/>
        <v>0</v>
      </c>
      <c r="L51" s="9">
        <f t="shared" si="17"/>
        <v>28</v>
      </c>
      <c r="M51" s="9">
        <f t="shared" si="17"/>
        <v>34</v>
      </c>
      <c r="N51" s="5">
        <f t="shared" si="12"/>
        <v>0</v>
      </c>
      <c r="O51" s="11">
        <f t="shared" si="16"/>
        <v>28.3121387283237</v>
      </c>
      <c r="P51" s="5">
        <f t="shared" si="13"/>
        <v>35.83815028901734</v>
      </c>
      <c r="Q51" s="9">
        <f t="shared" si="14"/>
        <v>0</v>
      </c>
      <c r="R51" s="9">
        <f t="shared" si="15"/>
        <v>0</v>
      </c>
    </row>
    <row r="52" spans="1:18" ht="12.75">
      <c r="A52" s="14">
        <v>32795</v>
      </c>
      <c r="B52" s="9"/>
      <c r="D52" s="9"/>
      <c r="E52" s="9"/>
      <c r="F52" s="9"/>
      <c r="H52" s="9">
        <v>3</v>
      </c>
      <c r="I52" s="9"/>
      <c r="J52" s="9">
        <f t="shared" si="10"/>
        <v>0</v>
      </c>
      <c r="K52" s="9">
        <f t="shared" si="11"/>
        <v>3</v>
      </c>
      <c r="L52" s="9">
        <f t="shared" si="17"/>
        <v>28</v>
      </c>
      <c r="M52" s="9">
        <f t="shared" si="17"/>
        <v>37</v>
      </c>
      <c r="N52" s="5">
        <f t="shared" si="12"/>
        <v>1.369942196531792</v>
      </c>
      <c r="O52" s="11">
        <f t="shared" si="16"/>
        <v>29.68208092485549</v>
      </c>
      <c r="P52" s="5">
        <f t="shared" si="13"/>
        <v>37.57225433526011</v>
      </c>
      <c r="Q52" s="9">
        <f t="shared" si="14"/>
        <v>0</v>
      </c>
      <c r="R52" s="9">
        <f t="shared" si="15"/>
        <v>3</v>
      </c>
    </row>
    <row r="53" spans="1:19" ht="12.75">
      <c r="A53" s="14">
        <v>32796</v>
      </c>
      <c r="J53" s="9">
        <f t="shared" si="10"/>
        <v>0</v>
      </c>
      <c r="K53" s="9">
        <f t="shared" si="11"/>
        <v>0</v>
      </c>
      <c r="L53" s="9">
        <f t="shared" si="17"/>
        <v>28</v>
      </c>
      <c r="M53" s="9">
        <f t="shared" si="17"/>
        <v>37</v>
      </c>
      <c r="N53" s="5">
        <f t="shared" si="12"/>
        <v>0</v>
      </c>
      <c r="O53" s="11">
        <f t="shared" si="16"/>
        <v>29.68208092485549</v>
      </c>
      <c r="P53" s="5">
        <f t="shared" si="13"/>
        <v>37.57225433526011</v>
      </c>
      <c r="Q53" s="9">
        <f t="shared" si="14"/>
        <v>0</v>
      </c>
      <c r="R53" s="9">
        <f t="shared" si="15"/>
        <v>0</v>
      </c>
      <c r="S53" s="8" t="s">
        <v>62</v>
      </c>
    </row>
    <row r="54" spans="1:18" ht="12.75">
      <c r="A54" s="14">
        <v>32797</v>
      </c>
      <c r="D54" s="9"/>
      <c r="E54" s="9"/>
      <c r="H54" s="9"/>
      <c r="I54" s="9"/>
      <c r="J54" s="9">
        <f t="shared" si="10"/>
        <v>0</v>
      </c>
      <c r="K54" s="9">
        <f t="shared" si="11"/>
        <v>0</v>
      </c>
      <c r="L54" s="9">
        <f t="shared" si="17"/>
        <v>28</v>
      </c>
      <c r="M54" s="9">
        <f t="shared" si="17"/>
        <v>37</v>
      </c>
      <c r="N54" s="5">
        <f t="shared" si="12"/>
        <v>0</v>
      </c>
      <c r="O54" s="11">
        <f t="shared" si="16"/>
        <v>29.68208092485549</v>
      </c>
      <c r="P54" s="5">
        <f t="shared" si="13"/>
        <v>37.57225433526011</v>
      </c>
      <c r="Q54" s="9">
        <f t="shared" si="14"/>
        <v>0</v>
      </c>
      <c r="R54" s="9">
        <f t="shared" si="15"/>
        <v>0</v>
      </c>
    </row>
    <row r="55" spans="1:18" ht="12.75">
      <c r="A55" s="14">
        <v>32798</v>
      </c>
      <c r="C55" s="1">
        <v>1</v>
      </c>
      <c r="J55" s="9">
        <f t="shared" si="10"/>
        <v>-1</v>
      </c>
      <c r="K55" s="9">
        <f t="shared" si="11"/>
        <v>0</v>
      </c>
      <c r="L55" s="9">
        <f t="shared" si="17"/>
        <v>27</v>
      </c>
      <c r="M55" s="9">
        <f t="shared" si="17"/>
        <v>37</v>
      </c>
      <c r="N55" s="5">
        <f t="shared" si="12"/>
        <v>-0.45664739884393063</v>
      </c>
      <c r="O55" s="11">
        <f t="shared" si="16"/>
        <v>29.22543352601156</v>
      </c>
      <c r="P55" s="5">
        <f t="shared" si="13"/>
        <v>36.994219653179194</v>
      </c>
      <c r="Q55" s="9">
        <f t="shared" si="14"/>
        <v>1</v>
      </c>
      <c r="R55" s="9">
        <f t="shared" si="15"/>
        <v>0</v>
      </c>
    </row>
    <row r="56" spans="1:18" ht="12.75">
      <c r="A56" s="14">
        <v>32799</v>
      </c>
      <c r="J56" s="9">
        <f t="shared" si="10"/>
        <v>0</v>
      </c>
      <c r="K56" s="9">
        <f t="shared" si="11"/>
        <v>0</v>
      </c>
      <c r="L56" s="9">
        <f t="shared" si="17"/>
        <v>27</v>
      </c>
      <c r="M56" s="9">
        <f t="shared" si="17"/>
        <v>37</v>
      </c>
      <c r="N56" s="5">
        <f t="shared" si="12"/>
        <v>0</v>
      </c>
      <c r="O56" s="11">
        <f t="shared" si="16"/>
        <v>29.22543352601156</v>
      </c>
      <c r="P56" s="5">
        <f t="shared" si="13"/>
        <v>36.994219653179194</v>
      </c>
      <c r="Q56" s="9">
        <f t="shared" si="14"/>
        <v>0</v>
      </c>
      <c r="R56" s="9">
        <f t="shared" si="15"/>
        <v>0</v>
      </c>
    </row>
    <row r="57" spans="1:18" ht="12.75">
      <c r="A57" s="14">
        <v>32800</v>
      </c>
      <c r="D57" s="1">
        <v>7</v>
      </c>
      <c r="E57" s="1">
        <v>4</v>
      </c>
      <c r="G57" s="1">
        <v>1</v>
      </c>
      <c r="H57" s="1">
        <v>24</v>
      </c>
      <c r="I57" s="1">
        <v>1</v>
      </c>
      <c r="J57" s="9">
        <f t="shared" si="10"/>
        <v>11</v>
      </c>
      <c r="K57" s="9">
        <f t="shared" si="11"/>
        <v>24</v>
      </c>
      <c r="L57" s="9">
        <f t="shared" si="17"/>
        <v>38</v>
      </c>
      <c r="M57" s="9">
        <f t="shared" si="17"/>
        <v>61</v>
      </c>
      <c r="N57" s="5">
        <f t="shared" si="12"/>
        <v>15.982658959537572</v>
      </c>
      <c r="O57" s="11">
        <f t="shared" si="16"/>
        <v>45.20809248554913</v>
      </c>
      <c r="P57" s="5">
        <f t="shared" si="13"/>
        <v>57.22543352601156</v>
      </c>
      <c r="Q57" s="9">
        <f t="shared" si="14"/>
        <v>1</v>
      </c>
      <c r="R57" s="9">
        <f t="shared" si="15"/>
        <v>36</v>
      </c>
    </row>
    <row r="58" spans="1:18" ht="12.75">
      <c r="A58" s="14">
        <v>32801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7"/>
        <v>38</v>
      </c>
      <c r="M58" s="9">
        <f t="shared" si="17"/>
        <v>61</v>
      </c>
      <c r="N58" s="5">
        <f t="shared" si="12"/>
        <v>0</v>
      </c>
      <c r="O58" s="11">
        <f t="shared" si="16"/>
        <v>45.20809248554913</v>
      </c>
      <c r="P58" s="5">
        <f t="shared" si="13"/>
        <v>57.22543352601156</v>
      </c>
      <c r="Q58" s="9">
        <f t="shared" si="14"/>
        <v>0</v>
      </c>
      <c r="R58" s="9">
        <f t="shared" si="15"/>
        <v>0</v>
      </c>
    </row>
    <row r="59" spans="1:18" ht="12.75">
      <c r="A59" s="14">
        <v>32802</v>
      </c>
      <c r="B59" s="1">
        <v>1</v>
      </c>
      <c r="D59" s="1">
        <v>4</v>
      </c>
      <c r="E59" s="1">
        <v>9</v>
      </c>
      <c r="H59" s="1">
        <v>10</v>
      </c>
      <c r="I59" s="1">
        <v>1</v>
      </c>
      <c r="J59" s="9">
        <f t="shared" si="10"/>
        <v>12</v>
      </c>
      <c r="K59" s="9">
        <f t="shared" si="11"/>
        <v>11</v>
      </c>
      <c r="L59" s="9">
        <f t="shared" si="17"/>
        <v>50</v>
      </c>
      <c r="M59" s="9">
        <f t="shared" si="17"/>
        <v>72</v>
      </c>
      <c r="N59" s="5">
        <f t="shared" si="12"/>
        <v>10.502890173410405</v>
      </c>
      <c r="O59" s="11">
        <f t="shared" si="16"/>
        <v>55.71098265895954</v>
      </c>
      <c r="P59" s="5">
        <f t="shared" si="13"/>
        <v>70.52023121387283</v>
      </c>
      <c r="Q59" s="9">
        <f t="shared" si="14"/>
        <v>1</v>
      </c>
      <c r="R59" s="9">
        <f t="shared" si="15"/>
        <v>24</v>
      </c>
    </row>
    <row r="60" spans="1:18" ht="12.75">
      <c r="A60" s="14">
        <v>32803</v>
      </c>
      <c r="J60" s="9">
        <f t="shared" si="10"/>
        <v>0</v>
      </c>
      <c r="K60" s="9">
        <f t="shared" si="11"/>
        <v>0</v>
      </c>
      <c r="L60" s="9">
        <f t="shared" si="17"/>
        <v>50</v>
      </c>
      <c r="M60" s="9">
        <f t="shared" si="17"/>
        <v>72</v>
      </c>
      <c r="N60" s="5">
        <f t="shared" si="12"/>
        <v>0</v>
      </c>
      <c r="O60" s="11">
        <f t="shared" si="16"/>
        <v>55.71098265895954</v>
      </c>
      <c r="P60" s="5">
        <f t="shared" si="13"/>
        <v>70.52023121387283</v>
      </c>
      <c r="Q60" s="9">
        <f t="shared" si="14"/>
        <v>0</v>
      </c>
      <c r="R60" s="9">
        <f t="shared" si="15"/>
        <v>0</v>
      </c>
    </row>
    <row r="61" spans="1:18" ht="12.75">
      <c r="A61" s="14">
        <v>32804</v>
      </c>
      <c r="J61" s="9">
        <f t="shared" si="10"/>
        <v>0</v>
      </c>
      <c r="K61" s="9">
        <f t="shared" si="11"/>
        <v>0</v>
      </c>
      <c r="L61" s="9">
        <f t="shared" si="17"/>
        <v>50</v>
      </c>
      <c r="M61" s="9">
        <f t="shared" si="17"/>
        <v>72</v>
      </c>
      <c r="N61" s="5">
        <f t="shared" si="12"/>
        <v>0</v>
      </c>
      <c r="O61" s="11">
        <f t="shared" si="16"/>
        <v>55.71098265895954</v>
      </c>
      <c r="P61" s="5">
        <f t="shared" si="13"/>
        <v>70.52023121387283</v>
      </c>
      <c r="Q61" s="9">
        <f t="shared" si="14"/>
        <v>0</v>
      </c>
      <c r="R61" s="9">
        <f t="shared" si="15"/>
        <v>0</v>
      </c>
    </row>
    <row r="62" spans="1:18" ht="12.75">
      <c r="A62" s="14">
        <v>32805</v>
      </c>
      <c r="E62" s="1">
        <v>1</v>
      </c>
      <c r="J62" s="9">
        <f t="shared" si="10"/>
        <v>1</v>
      </c>
      <c r="K62" s="9">
        <f t="shared" si="11"/>
        <v>0</v>
      </c>
      <c r="L62" s="9">
        <f t="shared" si="17"/>
        <v>51</v>
      </c>
      <c r="M62" s="9">
        <f t="shared" si="17"/>
        <v>72</v>
      </c>
      <c r="N62" s="5">
        <f t="shared" si="12"/>
        <v>0.45664739884393063</v>
      </c>
      <c r="O62" s="11">
        <f t="shared" si="16"/>
        <v>56.16763005780347</v>
      </c>
      <c r="P62" s="5">
        <f t="shared" si="13"/>
        <v>71.09826589595376</v>
      </c>
      <c r="Q62" s="9">
        <f t="shared" si="14"/>
        <v>0</v>
      </c>
      <c r="R62" s="9">
        <f t="shared" si="15"/>
        <v>1</v>
      </c>
    </row>
    <row r="63" spans="1:18" ht="12.75">
      <c r="A63" s="14">
        <v>32806</v>
      </c>
      <c r="C63" s="9"/>
      <c r="D63" s="9"/>
      <c r="E63" s="9"/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7"/>
        <v>51</v>
      </c>
      <c r="M63" s="9">
        <f t="shared" si="17"/>
        <v>72</v>
      </c>
      <c r="N63" s="5">
        <f t="shared" si="12"/>
        <v>0</v>
      </c>
      <c r="O63" s="11">
        <f t="shared" si="16"/>
        <v>56.16763005780347</v>
      </c>
      <c r="P63" s="5">
        <f t="shared" si="13"/>
        <v>71.09826589595376</v>
      </c>
      <c r="Q63" s="9">
        <f t="shared" si="14"/>
        <v>0</v>
      </c>
      <c r="R63" s="9">
        <f t="shared" si="15"/>
        <v>0</v>
      </c>
    </row>
    <row r="64" spans="1:18" ht="12.75">
      <c r="A64" s="14">
        <v>32807</v>
      </c>
      <c r="J64" s="9">
        <f t="shared" si="10"/>
        <v>0</v>
      </c>
      <c r="K64" s="9">
        <f t="shared" si="11"/>
        <v>0</v>
      </c>
      <c r="L64" s="9">
        <f t="shared" si="17"/>
        <v>51</v>
      </c>
      <c r="M64" s="9">
        <f t="shared" si="17"/>
        <v>72</v>
      </c>
      <c r="N64" s="5">
        <f t="shared" si="12"/>
        <v>0</v>
      </c>
      <c r="O64" s="11">
        <f t="shared" si="16"/>
        <v>56.16763005780347</v>
      </c>
      <c r="P64" s="5">
        <f t="shared" si="13"/>
        <v>71.09826589595376</v>
      </c>
      <c r="Q64" s="9">
        <f t="shared" si="14"/>
        <v>0</v>
      </c>
      <c r="R64" s="9">
        <f t="shared" si="15"/>
        <v>0</v>
      </c>
    </row>
    <row r="65" spans="1:18" ht="12.75">
      <c r="A65" s="14">
        <v>32808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51</v>
      </c>
      <c r="M65" s="9">
        <f t="shared" si="18"/>
        <v>72</v>
      </c>
      <c r="N65" s="5">
        <f t="shared" si="12"/>
        <v>0</v>
      </c>
      <c r="O65" s="11">
        <f t="shared" si="16"/>
        <v>56.16763005780347</v>
      </c>
      <c r="P65" s="5">
        <f t="shared" si="13"/>
        <v>71.09826589595376</v>
      </c>
      <c r="Q65" s="9">
        <f t="shared" si="14"/>
        <v>0</v>
      </c>
      <c r="R65" s="9">
        <f t="shared" si="15"/>
        <v>0</v>
      </c>
    </row>
    <row r="66" spans="1:18" ht="12.75">
      <c r="A66" s="14">
        <v>32809</v>
      </c>
      <c r="C66" s="9"/>
      <c r="D66" s="9">
        <v>2</v>
      </c>
      <c r="E66" s="9">
        <v>4</v>
      </c>
      <c r="F66" s="1">
        <v>1</v>
      </c>
      <c r="G66" s="9"/>
      <c r="H66" s="9">
        <v>4</v>
      </c>
      <c r="I66" s="9">
        <v>1</v>
      </c>
      <c r="J66" s="9">
        <f t="shared" si="10"/>
        <v>6</v>
      </c>
      <c r="K66" s="9">
        <f t="shared" si="11"/>
        <v>4</v>
      </c>
      <c r="L66" s="9">
        <f t="shared" si="18"/>
        <v>57</v>
      </c>
      <c r="M66" s="9">
        <f t="shared" si="18"/>
        <v>76</v>
      </c>
      <c r="N66" s="5">
        <f t="shared" si="12"/>
        <v>4.566473988439307</v>
      </c>
      <c r="O66" s="11">
        <f t="shared" si="16"/>
        <v>60.73410404624278</v>
      </c>
      <c r="P66" s="5">
        <f t="shared" si="13"/>
        <v>76.878612716763</v>
      </c>
      <c r="Q66" s="9">
        <f t="shared" si="14"/>
        <v>1</v>
      </c>
      <c r="R66" s="9">
        <f t="shared" si="15"/>
        <v>11</v>
      </c>
    </row>
    <row r="67" spans="1:19" ht="12.75">
      <c r="A67" s="14">
        <v>32810</v>
      </c>
      <c r="J67" s="9">
        <f t="shared" si="10"/>
        <v>0</v>
      </c>
      <c r="K67" s="9">
        <f t="shared" si="11"/>
        <v>0</v>
      </c>
      <c r="L67" s="9">
        <f t="shared" si="18"/>
        <v>57</v>
      </c>
      <c r="M67" s="9">
        <f t="shared" si="18"/>
        <v>76</v>
      </c>
      <c r="N67" s="5">
        <f t="shared" si="12"/>
        <v>0</v>
      </c>
      <c r="O67" s="11">
        <f t="shared" si="16"/>
        <v>60.73410404624278</v>
      </c>
      <c r="P67" s="5">
        <f t="shared" si="13"/>
        <v>76.878612716763</v>
      </c>
      <c r="Q67" s="9">
        <f t="shared" si="14"/>
        <v>0</v>
      </c>
      <c r="R67" s="9">
        <f t="shared" si="15"/>
        <v>0</v>
      </c>
      <c r="S67" s="8" t="s">
        <v>63</v>
      </c>
    </row>
    <row r="68" spans="1:18" ht="12.75">
      <c r="A68" s="14">
        <v>32811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57</v>
      </c>
      <c r="M68" s="9">
        <f t="shared" si="18"/>
        <v>76</v>
      </c>
      <c r="N68" s="5">
        <f aca="true" t="shared" si="21" ref="N68:N101">(+J68+K68)*($J$103/($J$103+$K$103))</f>
        <v>0</v>
      </c>
      <c r="O68" s="11">
        <f t="shared" si="16"/>
        <v>60.73410404624278</v>
      </c>
      <c r="P68" s="5">
        <f aca="true" t="shared" si="22" ref="P68:P101">O68*100/$N$103</f>
        <v>76.878612716763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4">
        <v>32812</v>
      </c>
      <c r="D69" s="1">
        <v>3</v>
      </c>
      <c r="H69" s="1">
        <v>6</v>
      </c>
      <c r="J69" s="9">
        <f t="shared" si="19"/>
        <v>3</v>
      </c>
      <c r="K69" s="9">
        <f t="shared" si="20"/>
        <v>6</v>
      </c>
      <c r="L69" s="9">
        <f t="shared" si="18"/>
        <v>60</v>
      </c>
      <c r="M69" s="9">
        <f t="shared" si="18"/>
        <v>82</v>
      </c>
      <c r="N69" s="5">
        <f t="shared" si="21"/>
        <v>4.109826589595376</v>
      </c>
      <c r="O69" s="11">
        <f aca="true" t="shared" si="25" ref="O69:O101">O68+N69</f>
        <v>64.84393063583815</v>
      </c>
      <c r="P69" s="5">
        <f t="shared" si="22"/>
        <v>82.08092485549133</v>
      </c>
      <c r="Q69" s="9">
        <f t="shared" si="23"/>
        <v>0</v>
      </c>
      <c r="R69" s="9">
        <f t="shared" si="24"/>
        <v>9</v>
      </c>
    </row>
    <row r="70" spans="1:18" ht="12.75">
      <c r="A70" s="14">
        <v>32813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18"/>
        <v>60</v>
      </c>
      <c r="M70" s="9">
        <f t="shared" si="18"/>
        <v>82</v>
      </c>
      <c r="N70" s="5">
        <f t="shared" si="21"/>
        <v>0</v>
      </c>
      <c r="O70" s="11">
        <f t="shared" si="25"/>
        <v>64.84393063583815</v>
      </c>
      <c r="P70" s="5">
        <f t="shared" si="22"/>
        <v>82.08092485549133</v>
      </c>
      <c r="Q70" s="9">
        <f t="shared" si="23"/>
        <v>0</v>
      </c>
      <c r="R70" s="9">
        <f t="shared" si="24"/>
        <v>0</v>
      </c>
    </row>
    <row r="71" spans="1:18" ht="12.75">
      <c r="A71" s="14">
        <v>32814</v>
      </c>
      <c r="J71" s="9">
        <f t="shared" si="19"/>
        <v>0</v>
      </c>
      <c r="K71" s="9">
        <f t="shared" si="20"/>
        <v>0</v>
      </c>
      <c r="L71" s="9">
        <f t="shared" si="18"/>
        <v>60</v>
      </c>
      <c r="M71" s="9">
        <f t="shared" si="18"/>
        <v>82</v>
      </c>
      <c r="N71" s="5">
        <f t="shared" si="21"/>
        <v>0</v>
      </c>
      <c r="O71" s="11">
        <f t="shared" si="25"/>
        <v>64.84393063583815</v>
      </c>
      <c r="P71" s="5">
        <f t="shared" si="22"/>
        <v>82.08092485549133</v>
      </c>
      <c r="Q71" s="9">
        <f t="shared" si="23"/>
        <v>0</v>
      </c>
      <c r="R71" s="9">
        <f t="shared" si="24"/>
        <v>0</v>
      </c>
    </row>
    <row r="72" spans="1:18" ht="12.75">
      <c r="A72" s="14">
        <v>32815</v>
      </c>
      <c r="J72" s="9">
        <f t="shared" si="19"/>
        <v>0</v>
      </c>
      <c r="K72" s="9">
        <f t="shared" si="20"/>
        <v>0</v>
      </c>
      <c r="L72" s="9">
        <f t="shared" si="18"/>
        <v>60</v>
      </c>
      <c r="M72" s="9">
        <f t="shared" si="18"/>
        <v>82</v>
      </c>
      <c r="N72" s="5">
        <f t="shared" si="21"/>
        <v>0</v>
      </c>
      <c r="O72" s="11">
        <f t="shared" si="25"/>
        <v>64.84393063583815</v>
      </c>
      <c r="P72" s="5">
        <f t="shared" si="22"/>
        <v>82.08092485549133</v>
      </c>
      <c r="Q72" s="9">
        <f t="shared" si="23"/>
        <v>0</v>
      </c>
      <c r="R72" s="9">
        <f t="shared" si="24"/>
        <v>0</v>
      </c>
    </row>
    <row r="73" spans="1:18" ht="12.75">
      <c r="A73" s="14">
        <v>32816</v>
      </c>
      <c r="C73" s="1">
        <v>1</v>
      </c>
      <c r="D73" s="1">
        <v>4</v>
      </c>
      <c r="E73" s="9">
        <v>5</v>
      </c>
      <c r="F73" s="1">
        <v>1</v>
      </c>
      <c r="H73" s="1">
        <v>3</v>
      </c>
      <c r="I73" s="9"/>
      <c r="J73" s="9">
        <f t="shared" si="19"/>
        <v>8</v>
      </c>
      <c r="K73" s="9">
        <f t="shared" si="20"/>
        <v>2</v>
      </c>
      <c r="L73" s="9">
        <f t="shared" si="18"/>
        <v>68</v>
      </c>
      <c r="M73" s="9">
        <f t="shared" si="18"/>
        <v>84</v>
      </c>
      <c r="N73" s="5">
        <f t="shared" si="21"/>
        <v>4.566473988439307</v>
      </c>
      <c r="O73" s="11">
        <f t="shared" si="25"/>
        <v>69.41040462427746</v>
      </c>
      <c r="P73" s="5">
        <f t="shared" si="22"/>
        <v>87.86127167630059</v>
      </c>
      <c r="Q73" s="9">
        <f t="shared" si="23"/>
        <v>2</v>
      </c>
      <c r="R73" s="9">
        <f t="shared" si="24"/>
        <v>12</v>
      </c>
    </row>
    <row r="74" spans="1:18" ht="12.75">
      <c r="A74" s="14">
        <v>32817</v>
      </c>
      <c r="J74" s="9">
        <f t="shared" si="19"/>
        <v>0</v>
      </c>
      <c r="K74" s="9">
        <f t="shared" si="20"/>
        <v>0</v>
      </c>
      <c r="L74" s="9">
        <f t="shared" si="18"/>
        <v>68</v>
      </c>
      <c r="M74" s="9">
        <f t="shared" si="18"/>
        <v>84</v>
      </c>
      <c r="N74" s="5">
        <f t="shared" si="21"/>
        <v>0</v>
      </c>
      <c r="O74" s="11">
        <f t="shared" si="25"/>
        <v>69.41040462427746</v>
      </c>
      <c r="P74" s="5">
        <f t="shared" si="22"/>
        <v>87.86127167630059</v>
      </c>
      <c r="Q74" s="9">
        <f t="shared" si="23"/>
        <v>0</v>
      </c>
      <c r="R74" s="9">
        <f t="shared" si="24"/>
        <v>0</v>
      </c>
    </row>
    <row r="75" spans="1:18" ht="12.75">
      <c r="A75" s="14">
        <v>32818</v>
      </c>
      <c r="J75" s="9">
        <f t="shared" si="19"/>
        <v>0</v>
      </c>
      <c r="K75" s="9">
        <f t="shared" si="20"/>
        <v>0</v>
      </c>
      <c r="L75" s="9">
        <f t="shared" si="18"/>
        <v>68</v>
      </c>
      <c r="M75" s="9">
        <f t="shared" si="18"/>
        <v>84</v>
      </c>
      <c r="N75" s="5">
        <f t="shared" si="21"/>
        <v>0</v>
      </c>
      <c r="O75" s="11">
        <f t="shared" si="25"/>
        <v>69.41040462427746</v>
      </c>
      <c r="P75" s="5">
        <f t="shared" si="22"/>
        <v>87.86127167630059</v>
      </c>
      <c r="Q75" s="9">
        <f t="shared" si="23"/>
        <v>0</v>
      </c>
      <c r="R75" s="9">
        <f t="shared" si="24"/>
        <v>0</v>
      </c>
    </row>
    <row r="76" spans="1:18" ht="12.75">
      <c r="A76" s="14">
        <v>32819</v>
      </c>
      <c r="C76" s="1">
        <v>1</v>
      </c>
      <c r="E76" s="1">
        <v>1</v>
      </c>
      <c r="J76" s="9">
        <f t="shared" si="19"/>
        <v>0</v>
      </c>
      <c r="K76" s="9">
        <f t="shared" si="20"/>
        <v>0</v>
      </c>
      <c r="L76" s="9">
        <f t="shared" si="18"/>
        <v>68</v>
      </c>
      <c r="M76" s="9">
        <f t="shared" si="18"/>
        <v>84</v>
      </c>
      <c r="N76" s="5">
        <f t="shared" si="21"/>
        <v>0</v>
      </c>
      <c r="O76" s="11">
        <f t="shared" si="25"/>
        <v>69.41040462427746</v>
      </c>
      <c r="P76" s="5">
        <f t="shared" si="22"/>
        <v>87.86127167630059</v>
      </c>
      <c r="Q76" s="9">
        <f t="shared" si="23"/>
        <v>1</v>
      </c>
      <c r="R76" s="9">
        <f t="shared" si="24"/>
        <v>1</v>
      </c>
    </row>
    <row r="77" spans="1:18" ht="12.75">
      <c r="A77" s="14">
        <v>32820</v>
      </c>
      <c r="J77" s="9">
        <f t="shared" si="19"/>
        <v>0</v>
      </c>
      <c r="K77" s="9">
        <f t="shared" si="20"/>
        <v>0</v>
      </c>
      <c r="L77" s="9">
        <f t="shared" si="18"/>
        <v>68</v>
      </c>
      <c r="M77" s="9">
        <f t="shared" si="18"/>
        <v>84</v>
      </c>
      <c r="N77" s="5">
        <f t="shared" si="21"/>
        <v>0</v>
      </c>
      <c r="O77" s="11">
        <f t="shared" si="25"/>
        <v>69.41040462427746</v>
      </c>
      <c r="P77" s="5">
        <f t="shared" si="22"/>
        <v>87.86127167630059</v>
      </c>
      <c r="Q77" s="9">
        <f t="shared" si="23"/>
        <v>0</v>
      </c>
      <c r="R77" s="9">
        <f t="shared" si="24"/>
        <v>0</v>
      </c>
    </row>
    <row r="78" spans="1:18" ht="12.75">
      <c r="A78" s="14">
        <v>32821</v>
      </c>
      <c r="C78" s="9"/>
      <c r="D78" s="9"/>
      <c r="G78" s="9"/>
      <c r="H78" s="9"/>
      <c r="J78" s="9">
        <f t="shared" si="19"/>
        <v>0</v>
      </c>
      <c r="K78" s="9">
        <f t="shared" si="20"/>
        <v>0</v>
      </c>
      <c r="L78" s="9">
        <f t="shared" si="18"/>
        <v>68</v>
      </c>
      <c r="M78" s="9">
        <f t="shared" si="18"/>
        <v>84</v>
      </c>
      <c r="N78" s="5">
        <f t="shared" si="21"/>
        <v>0</v>
      </c>
      <c r="O78" s="11">
        <f t="shared" si="25"/>
        <v>69.41040462427746</v>
      </c>
      <c r="P78" s="5">
        <f t="shared" si="22"/>
        <v>87.86127167630059</v>
      </c>
      <c r="Q78" s="9">
        <f t="shared" si="23"/>
        <v>0</v>
      </c>
      <c r="R78" s="9">
        <f t="shared" si="24"/>
        <v>0</v>
      </c>
    </row>
    <row r="79" spans="1:18" ht="12.75">
      <c r="A79" s="14">
        <v>32822</v>
      </c>
      <c r="J79" s="9">
        <f t="shared" si="19"/>
        <v>0</v>
      </c>
      <c r="K79" s="9">
        <f t="shared" si="20"/>
        <v>0</v>
      </c>
      <c r="L79" s="9">
        <f t="shared" si="18"/>
        <v>68</v>
      </c>
      <c r="M79" s="9">
        <f t="shared" si="18"/>
        <v>84</v>
      </c>
      <c r="N79" s="5">
        <f t="shared" si="21"/>
        <v>0</v>
      </c>
      <c r="O79" s="11">
        <f t="shared" si="25"/>
        <v>69.41040462427746</v>
      </c>
      <c r="P79" s="5">
        <f t="shared" si="22"/>
        <v>87.86127167630059</v>
      </c>
      <c r="Q79" s="9">
        <f t="shared" si="23"/>
        <v>0</v>
      </c>
      <c r="R79" s="9">
        <f t="shared" si="24"/>
        <v>0</v>
      </c>
    </row>
    <row r="80" spans="1:18" ht="12.75">
      <c r="A80" s="14">
        <v>32823</v>
      </c>
      <c r="D80" s="1">
        <v>1</v>
      </c>
      <c r="J80" s="9">
        <f t="shared" si="19"/>
        <v>1</v>
      </c>
      <c r="K80" s="9">
        <f t="shared" si="20"/>
        <v>0</v>
      </c>
      <c r="L80" s="9">
        <f t="shared" si="18"/>
        <v>69</v>
      </c>
      <c r="M80" s="9">
        <f t="shared" si="18"/>
        <v>84</v>
      </c>
      <c r="N80" s="5">
        <f t="shared" si="21"/>
        <v>0.45664739884393063</v>
      </c>
      <c r="O80" s="11">
        <f t="shared" si="25"/>
        <v>69.86705202312139</v>
      </c>
      <c r="P80" s="5">
        <f t="shared" si="22"/>
        <v>88.4393063583815</v>
      </c>
      <c r="Q80" s="9">
        <f t="shared" si="23"/>
        <v>0</v>
      </c>
      <c r="R80" s="9">
        <f t="shared" si="24"/>
        <v>1</v>
      </c>
    </row>
    <row r="81" spans="1:19" ht="12.75">
      <c r="A81" s="14">
        <v>32824</v>
      </c>
      <c r="J81" s="9">
        <f t="shared" si="19"/>
        <v>0</v>
      </c>
      <c r="K81" s="9">
        <f t="shared" si="20"/>
        <v>0</v>
      </c>
      <c r="L81" s="9">
        <f t="shared" si="18"/>
        <v>69</v>
      </c>
      <c r="M81" s="9">
        <f t="shared" si="18"/>
        <v>84</v>
      </c>
      <c r="N81" s="5">
        <f t="shared" si="21"/>
        <v>0</v>
      </c>
      <c r="O81" s="11">
        <f t="shared" si="25"/>
        <v>69.86705202312139</v>
      </c>
      <c r="P81" s="5">
        <f t="shared" si="22"/>
        <v>88.4393063583815</v>
      </c>
      <c r="Q81" s="9">
        <f t="shared" si="23"/>
        <v>0</v>
      </c>
      <c r="R81" s="9">
        <f t="shared" si="24"/>
        <v>0</v>
      </c>
      <c r="S81" s="8" t="s">
        <v>64</v>
      </c>
    </row>
    <row r="82" spans="1:18" ht="12.75">
      <c r="A82" s="14">
        <v>32825</v>
      </c>
      <c r="J82" s="9">
        <f t="shared" si="19"/>
        <v>0</v>
      </c>
      <c r="K82" s="9">
        <f t="shared" si="20"/>
        <v>0</v>
      </c>
      <c r="L82" s="9">
        <f t="shared" si="18"/>
        <v>69</v>
      </c>
      <c r="M82" s="9">
        <f t="shared" si="18"/>
        <v>84</v>
      </c>
      <c r="N82" s="5">
        <f t="shared" si="21"/>
        <v>0</v>
      </c>
      <c r="O82" s="11">
        <f t="shared" si="25"/>
        <v>69.86705202312139</v>
      </c>
      <c r="P82" s="5">
        <f t="shared" si="22"/>
        <v>88.4393063583815</v>
      </c>
      <c r="Q82" s="9">
        <f t="shared" si="23"/>
        <v>0</v>
      </c>
      <c r="R82" s="9">
        <f t="shared" si="24"/>
        <v>0</v>
      </c>
    </row>
    <row r="83" spans="1:18" ht="12.75">
      <c r="A83" s="14">
        <v>32826</v>
      </c>
      <c r="D83" s="1">
        <v>2</v>
      </c>
      <c r="E83" s="1">
        <v>3</v>
      </c>
      <c r="H83" s="1">
        <v>1</v>
      </c>
      <c r="I83" s="1">
        <v>1</v>
      </c>
      <c r="J83" s="9">
        <f t="shared" si="19"/>
        <v>5</v>
      </c>
      <c r="K83" s="9">
        <f t="shared" si="20"/>
        <v>2</v>
      </c>
      <c r="L83" s="9">
        <f t="shared" si="18"/>
        <v>74</v>
      </c>
      <c r="M83" s="9">
        <f t="shared" si="18"/>
        <v>86</v>
      </c>
      <c r="N83" s="5">
        <f t="shared" si="21"/>
        <v>3.1965317919075145</v>
      </c>
      <c r="O83" s="11">
        <f t="shared" si="25"/>
        <v>73.0635838150289</v>
      </c>
      <c r="P83" s="5">
        <f t="shared" si="22"/>
        <v>92.48554913294798</v>
      </c>
      <c r="Q83" s="9">
        <f t="shared" si="23"/>
        <v>0</v>
      </c>
      <c r="R83" s="9">
        <f t="shared" si="24"/>
        <v>7</v>
      </c>
    </row>
    <row r="84" spans="1:18" ht="12.75">
      <c r="A84" s="14">
        <v>32827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18"/>
        <v>74</v>
      </c>
      <c r="M84" s="9">
        <f t="shared" si="18"/>
        <v>86</v>
      </c>
      <c r="N84" s="5">
        <f t="shared" si="21"/>
        <v>0</v>
      </c>
      <c r="O84" s="11">
        <f t="shared" si="25"/>
        <v>73.0635838150289</v>
      </c>
      <c r="P84" s="5">
        <f t="shared" si="22"/>
        <v>92.48554913294798</v>
      </c>
      <c r="Q84" s="9">
        <f t="shared" si="23"/>
        <v>0</v>
      </c>
      <c r="R84" s="9">
        <f t="shared" si="24"/>
        <v>0</v>
      </c>
    </row>
    <row r="85" spans="1:18" ht="12.75">
      <c r="A85" s="14">
        <v>32828</v>
      </c>
      <c r="E85" s="1">
        <v>2</v>
      </c>
      <c r="H85" s="1">
        <v>3</v>
      </c>
      <c r="J85" s="9">
        <f t="shared" si="19"/>
        <v>2</v>
      </c>
      <c r="K85" s="9">
        <f t="shared" si="20"/>
        <v>3</v>
      </c>
      <c r="L85" s="9">
        <f aca="true" t="shared" si="26" ref="L85:M101">L84+J85</f>
        <v>76</v>
      </c>
      <c r="M85" s="9">
        <f t="shared" si="26"/>
        <v>89</v>
      </c>
      <c r="N85" s="5">
        <f t="shared" si="21"/>
        <v>2.2832369942196533</v>
      </c>
      <c r="O85" s="11">
        <f t="shared" si="25"/>
        <v>75.34682080924856</v>
      </c>
      <c r="P85" s="5">
        <f t="shared" si="22"/>
        <v>95.37572254335261</v>
      </c>
      <c r="Q85" s="9">
        <f t="shared" si="23"/>
        <v>0</v>
      </c>
      <c r="R85" s="9">
        <f t="shared" si="24"/>
        <v>5</v>
      </c>
    </row>
    <row r="86" spans="1:18" ht="12.75">
      <c r="A86" s="14">
        <v>32829</v>
      </c>
      <c r="J86" s="9">
        <f t="shared" si="19"/>
        <v>0</v>
      </c>
      <c r="K86" s="9">
        <f t="shared" si="20"/>
        <v>0</v>
      </c>
      <c r="L86" s="9">
        <f t="shared" si="26"/>
        <v>76</v>
      </c>
      <c r="M86" s="9">
        <f t="shared" si="26"/>
        <v>89</v>
      </c>
      <c r="N86" s="5">
        <f t="shared" si="21"/>
        <v>0</v>
      </c>
      <c r="O86" s="11">
        <f t="shared" si="25"/>
        <v>75.34682080924856</v>
      </c>
      <c r="P86" s="5">
        <f t="shared" si="22"/>
        <v>95.37572254335261</v>
      </c>
      <c r="Q86" s="9">
        <f t="shared" si="23"/>
        <v>0</v>
      </c>
      <c r="R86" s="9">
        <f t="shared" si="24"/>
        <v>0</v>
      </c>
    </row>
    <row r="87" spans="1:18" ht="12.75">
      <c r="A87" s="14">
        <v>32830</v>
      </c>
      <c r="B87" s="9"/>
      <c r="C87" s="9"/>
      <c r="D87" s="9"/>
      <c r="E87" s="9"/>
      <c r="F87" s="9"/>
      <c r="G87" s="9"/>
      <c r="H87" s="9">
        <v>1</v>
      </c>
      <c r="I87" s="9"/>
      <c r="J87" s="9">
        <f t="shared" si="19"/>
        <v>0</v>
      </c>
      <c r="K87" s="9">
        <f t="shared" si="20"/>
        <v>1</v>
      </c>
      <c r="L87" s="9">
        <f t="shared" si="26"/>
        <v>76</v>
      </c>
      <c r="M87" s="9">
        <f t="shared" si="26"/>
        <v>90</v>
      </c>
      <c r="N87" s="5">
        <f t="shared" si="21"/>
        <v>0.45664739884393063</v>
      </c>
      <c r="O87" s="11">
        <f t="shared" si="25"/>
        <v>75.80346820809248</v>
      </c>
      <c r="P87" s="5">
        <f t="shared" si="22"/>
        <v>95.95375722543352</v>
      </c>
      <c r="Q87" s="9">
        <f t="shared" si="23"/>
        <v>0</v>
      </c>
      <c r="R87" s="9">
        <f t="shared" si="24"/>
        <v>1</v>
      </c>
    </row>
    <row r="88" spans="1:18" ht="12.75">
      <c r="A88" s="14">
        <v>32831</v>
      </c>
      <c r="J88" s="9">
        <f t="shared" si="19"/>
        <v>0</v>
      </c>
      <c r="K88" s="9">
        <f t="shared" si="20"/>
        <v>0</v>
      </c>
      <c r="L88" s="9">
        <f t="shared" si="26"/>
        <v>76</v>
      </c>
      <c r="M88" s="9">
        <f t="shared" si="26"/>
        <v>90</v>
      </c>
      <c r="N88" s="5">
        <f t="shared" si="21"/>
        <v>0</v>
      </c>
      <c r="O88" s="11">
        <f t="shared" si="25"/>
        <v>75.80346820809248</v>
      </c>
      <c r="P88" s="5">
        <f t="shared" si="22"/>
        <v>95.95375722543352</v>
      </c>
      <c r="Q88" s="9">
        <f t="shared" si="23"/>
        <v>0</v>
      </c>
      <c r="R88" s="9">
        <f t="shared" si="24"/>
        <v>0</v>
      </c>
    </row>
    <row r="89" spans="1:18" ht="12.75">
      <c r="A89" s="14">
        <v>32832</v>
      </c>
      <c r="J89" s="9">
        <f t="shared" si="19"/>
        <v>0</v>
      </c>
      <c r="K89" s="9">
        <f t="shared" si="20"/>
        <v>0</v>
      </c>
      <c r="L89" s="9">
        <f t="shared" si="26"/>
        <v>76</v>
      </c>
      <c r="M89" s="9">
        <f t="shared" si="26"/>
        <v>90</v>
      </c>
      <c r="N89" s="5">
        <f t="shared" si="21"/>
        <v>0</v>
      </c>
      <c r="O89" s="11">
        <f t="shared" si="25"/>
        <v>75.80346820809248</v>
      </c>
      <c r="P89" s="5">
        <f t="shared" si="22"/>
        <v>95.95375722543352</v>
      </c>
      <c r="Q89" s="9">
        <f t="shared" si="23"/>
        <v>0</v>
      </c>
      <c r="R89" s="9">
        <f t="shared" si="24"/>
        <v>0</v>
      </c>
    </row>
    <row r="90" spans="1:18" ht="12.75">
      <c r="A90" s="14">
        <v>32833</v>
      </c>
      <c r="D90" s="1">
        <v>1</v>
      </c>
      <c r="E90" s="1">
        <v>2</v>
      </c>
      <c r="H90" s="1">
        <v>2</v>
      </c>
      <c r="I90" s="1">
        <v>1</v>
      </c>
      <c r="J90" s="9">
        <f t="shared" si="19"/>
        <v>3</v>
      </c>
      <c r="K90" s="9">
        <f t="shared" si="20"/>
        <v>3</v>
      </c>
      <c r="L90" s="9">
        <f t="shared" si="26"/>
        <v>79</v>
      </c>
      <c r="M90" s="9">
        <f t="shared" si="26"/>
        <v>93</v>
      </c>
      <c r="N90" s="5">
        <f t="shared" si="21"/>
        <v>2.739884393063584</v>
      </c>
      <c r="O90" s="11">
        <f t="shared" si="25"/>
        <v>78.54335260115607</v>
      </c>
      <c r="P90" s="5">
        <f t="shared" si="22"/>
        <v>99.42196531791909</v>
      </c>
      <c r="Q90" s="9">
        <f t="shared" si="23"/>
        <v>0</v>
      </c>
      <c r="R90" s="9">
        <f t="shared" si="24"/>
        <v>6</v>
      </c>
    </row>
    <row r="91" spans="1:18" ht="12.75">
      <c r="A91" s="14">
        <v>32834</v>
      </c>
      <c r="J91" s="9">
        <f t="shared" si="19"/>
        <v>0</v>
      </c>
      <c r="K91" s="9">
        <f t="shared" si="20"/>
        <v>0</v>
      </c>
      <c r="L91" s="9">
        <f t="shared" si="26"/>
        <v>79</v>
      </c>
      <c r="M91" s="9">
        <f t="shared" si="26"/>
        <v>93</v>
      </c>
      <c r="N91" s="5">
        <f t="shared" si="21"/>
        <v>0</v>
      </c>
      <c r="O91" s="11">
        <f t="shared" si="25"/>
        <v>78.54335260115607</v>
      </c>
      <c r="P91" s="5">
        <f t="shared" si="22"/>
        <v>99.42196531791909</v>
      </c>
      <c r="Q91" s="9">
        <f t="shared" si="23"/>
        <v>0</v>
      </c>
      <c r="R91" s="9">
        <f t="shared" si="24"/>
        <v>0</v>
      </c>
    </row>
    <row r="92" spans="1:18" ht="12.75">
      <c r="A92" s="14">
        <v>32835</v>
      </c>
      <c r="H92" s="1">
        <v>1</v>
      </c>
      <c r="J92" s="9">
        <f t="shared" si="19"/>
        <v>0</v>
      </c>
      <c r="K92" s="9">
        <f t="shared" si="20"/>
        <v>1</v>
      </c>
      <c r="L92" s="9">
        <f t="shared" si="26"/>
        <v>79</v>
      </c>
      <c r="M92" s="9">
        <f t="shared" si="26"/>
        <v>94</v>
      </c>
      <c r="N92" s="5">
        <f t="shared" si="21"/>
        <v>0.45664739884393063</v>
      </c>
      <c r="O92" s="11">
        <f t="shared" si="25"/>
        <v>79</v>
      </c>
      <c r="P92" s="5">
        <f t="shared" si="22"/>
        <v>100</v>
      </c>
      <c r="Q92" s="9">
        <f t="shared" si="23"/>
        <v>0</v>
      </c>
      <c r="R92" s="9">
        <f t="shared" si="24"/>
        <v>1</v>
      </c>
    </row>
    <row r="93" spans="1:18" ht="12.75">
      <c r="A93" s="14">
        <v>32836</v>
      </c>
      <c r="J93" s="9">
        <f t="shared" si="19"/>
        <v>0</v>
      </c>
      <c r="K93" s="9">
        <f t="shared" si="20"/>
        <v>0</v>
      </c>
      <c r="L93" s="9">
        <f t="shared" si="26"/>
        <v>79</v>
      </c>
      <c r="M93" s="9">
        <f t="shared" si="26"/>
        <v>94</v>
      </c>
      <c r="N93" s="5">
        <f t="shared" si="21"/>
        <v>0</v>
      </c>
      <c r="O93" s="11">
        <f t="shared" si="25"/>
        <v>79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2.75">
      <c r="A94" s="14">
        <v>32837</v>
      </c>
      <c r="D94" s="9"/>
      <c r="E94" s="9"/>
      <c r="H94" s="9"/>
      <c r="I94" s="9"/>
      <c r="J94" s="9">
        <f t="shared" si="19"/>
        <v>0</v>
      </c>
      <c r="K94" s="9">
        <f t="shared" si="20"/>
        <v>0</v>
      </c>
      <c r="L94" s="9">
        <f t="shared" si="26"/>
        <v>79</v>
      </c>
      <c r="M94" s="9">
        <f t="shared" si="26"/>
        <v>94</v>
      </c>
      <c r="N94" s="5">
        <f t="shared" si="21"/>
        <v>0</v>
      </c>
      <c r="O94" s="11">
        <f t="shared" si="25"/>
        <v>79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2.75">
      <c r="A95" s="14">
        <v>32838</v>
      </c>
      <c r="J95" s="9">
        <f t="shared" si="19"/>
        <v>0</v>
      </c>
      <c r="K95" s="9">
        <f t="shared" si="20"/>
        <v>0</v>
      </c>
      <c r="L95" s="9">
        <f t="shared" si="26"/>
        <v>79</v>
      </c>
      <c r="M95" s="9">
        <f t="shared" si="26"/>
        <v>94</v>
      </c>
      <c r="N95" s="5">
        <f t="shared" si="21"/>
        <v>0</v>
      </c>
      <c r="O95" s="11">
        <f t="shared" si="25"/>
        <v>79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65</v>
      </c>
    </row>
    <row r="96" spans="1:18" ht="12.75">
      <c r="A96" s="14">
        <v>32839</v>
      </c>
      <c r="J96" s="9">
        <f t="shared" si="19"/>
        <v>0</v>
      </c>
      <c r="K96" s="9">
        <f t="shared" si="20"/>
        <v>0</v>
      </c>
      <c r="L96" s="9">
        <f t="shared" si="26"/>
        <v>79</v>
      </c>
      <c r="M96" s="9">
        <f t="shared" si="26"/>
        <v>94</v>
      </c>
      <c r="N96" s="5">
        <f t="shared" si="21"/>
        <v>0</v>
      </c>
      <c r="O96" s="11">
        <f t="shared" si="25"/>
        <v>79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2.75">
      <c r="A97" s="14">
        <v>32840</v>
      </c>
      <c r="J97" s="9">
        <f t="shared" si="19"/>
        <v>0</v>
      </c>
      <c r="K97" s="9">
        <f t="shared" si="20"/>
        <v>0</v>
      </c>
      <c r="L97" s="9">
        <f t="shared" si="26"/>
        <v>79</v>
      </c>
      <c r="M97" s="9">
        <f t="shared" si="26"/>
        <v>94</v>
      </c>
      <c r="N97" s="5">
        <f t="shared" si="21"/>
        <v>0</v>
      </c>
      <c r="O97" s="11">
        <f t="shared" si="25"/>
        <v>79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2.75">
      <c r="A98" s="14">
        <v>32841</v>
      </c>
      <c r="J98" s="9">
        <f t="shared" si="19"/>
        <v>0</v>
      </c>
      <c r="K98" s="9">
        <f t="shared" si="20"/>
        <v>0</v>
      </c>
      <c r="L98" s="9">
        <f t="shared" si="26"/>
        <v>79</v>
      </c>
      <c r="M98" s="9">
        <f t="shared" si="26"/>
        <v>94</v>
      </c>
      <c r="N98" s="5">
        <f t="shared" si="21"/>
        <v>0</v>
      </c>
      <c r="O98" s="11">
        <f t="shared" si="25"/>
        <v>79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14">
        <v>32842</v>
      </c>
      <c r="J99" s="9">
        <f t="shared" si="19"/>
        <v>0</v>
      </c>
      <c r="K99" s="9">
        <f t="shared" si="20"/>
        <v>0</v>
      </c>
      <c r="L99" s="9">
        <f t="shared" si="26"/>
        <v>79</v>
      </c>
      <c r="M99" s="9">
        <f t="shared" si="26"/>
        <v>94</v>
      </c>
      <c r="N99" s="5">
        <f t="shared" si="21"/>
        <v>0</v>
      </c>
      <c r="O99" s="11">
        <f t="shared" si="25"/>
        <v>79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14">
        <v>32843</v>
      </c>
      <c r="J100" s="9">
        <f t="shared" si="19"/>
        <v>0</v>
      </c>
      <c r="K100" s="9">
        <f t="shared" si="20"/>
        <v>0</v>
      </c>
      <c r="L100" s="9">
        <f t="shared" si="26"/>
        <v>79</v>
      </c>
      <c r="M100" s="9">
        <f t="shared" si="26"/>
        <v>94</v>
      </c>
      <c r="N100" s="5">
        <f t="shared" si="21"/>
        <v>0</v>
      </c>
      <c r="O100" s="11">
        <f t="shared" si="25"/>
        <v>79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2.75">
      <c r="A101" s="14">
        <v>32844</v>
      </c>
      <c r="C101" s="9"/>
      <c r="D101" s="9"/>
      <c r="E101" s="9"/>
      <c r="G101" s="9"/>
      <c r="H101" s="9"/>
      <c r="I101" s="9"/>
      <c r="J101" s="9">
        <f t="shared" si="19"/>
        <v>0</v>
      </c>
      <c r="K101" s="9">
        <f t="shared" si="20"/>
        <v>0</v>
      </c>
      <c r="L101" s="9">
        <f t="shared" si="26"/>
        <v>79</v>
      </c>
      <c r="M101" s="9">
        <f t="shared" si="26"/>
        <v>94</v>
      </c>
      <c r="N101" s="5">
        <f t="shared" si="21"/>
        <v>0</v>
      </c>
      <c r="O101" s="11">
        <f t="shared" si="25"/>
        <v>79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4</v>
      </c>
      <c r="C103" s="9">
        <f t="shared" si="27"/>
        <v>7</v>
      </c>
      <c r="D103" s="9">
        <f t="shared" si="27"/>
        <v>42</v>
      </c>
      <c r="E103" s="9">
        <f t="shared" si="27"/>
        <v>48</v>
      </c>
      <c r="F103" s="9">
        <f t="shared" si="27"/>
        <v>5</v>
      </c>
      <c r="G103" s="9">
        <f t="shared" si="27"/>
        <v>11</v>
      </c>
      <c r="H103" s="9">
        <f t="shared" si="27"/>
        <v>100</v>
      </c>
      <c r="I103" s="9">
        <f t="shared" si="27"/>
        <v>10</v>
      </c>
      <c r="J103" s="9">
        <f t="shared" si="27"/>
        <v>79</v>
      </c>
      <c r="K103" s="9">
        <f t="shared" si="27"/>
        <v>94</v>
      </c>
      <c r="N103" s="5">
        <f>SUM(N4:N101)</f>
        <v>79</v>
      </c>
      <c r="Q103" s="11">
        <f>SUM(Q4:Q101)</f>
        <v>27</v>
      </c>
      <c r="R103" s="11">
        <f>SUM(R4:R101)</f>
        <v>200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C1">
      <selection activeCell="AD110" sqref="AD110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70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1992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209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191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4">
        <v>32747</v>
      </c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0.5497382198952879</v>
      </c>
      <c r="AA4" s="5">
        <f aca="true" t="shared" si="6" ref="AA4:AA17">Z4*100/$Z$18</f>
        <v>0.5235602094240839</v>
      </c>
      <c r="AB4" s="11">
        <f>SUM(Q4:Q10)+SUM(R4:R10)</f>
        <v>3</v>
      </c>
      <c r="AC4" s="11">
        <f>100*SUM(R4:R10)/AB4</f>
        <v>66.66666666666667</v>
      </c>
    </row>
    <row r="5" spans="1:29" ht="15">
      <c r="A5" s="14">
        <v>32748</v>
      </c>
      <c r="B5" s="9"/>
      <c r="D5" s="9"/>
      <c r="E5" s="9"/>
      <c r="F5" s="9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200</v>
      </c>
      <c r="W5"/>
      <c r="X5"/>
      <c r="Y5" s="1" t="s">
        <v>39</v>
      </c>
      <c r="Z5" s="11">
        <f>SUM(N11:N17)</f>
        <v>0</v>
      </c>
      <c r="AA5" s="5">
        <f t="shared" si="6"/>
        <v>0</v>
      </c>
      <c r="AB5" s="11">
        <f>SUM(Q11:Q17)+SUM(R11:R17)</f>
        <v>0</v>
      </c>
      <c r="AC5" s="11"/>
    </row>
    <row r="6" spans="1:29" ht="15">
      <c r="A6" s="14">
        <v>32749</v>
      </c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9</v>
      </c>
      <c r="W6"/>
      <c r="X6" s="1" t="s">
        <v>41</v>
      </c>
      <c r="Z6" s="11">
        <f>SUM(N18:N24)</f>
        <v>0.5497382198952879</v>
      </c>
      <c r="AA6" s="5">
        <f t="shared" si="6"/>
        <v>0.5235602094240839</v>
      </c>
      <c r="AB6" s="11">
        <f>SUM(Q18:Q24)+SUM(R18:R24)</f>
        <v>1</v>
      </c>
      <c r="AC6" s="11">
        <f>100*SUM(R18:R24)/AB6</f>
        <v>100</v>
      </c>
    </row>
    <row r="7" spans="1:29" ht="15">
      <c r="A7" s="14">
        <v>32750</v>
      </c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>
        <f t="shared" si="2"/>
        <v>0</v>
      </c>
      <c r="O7" s="11">
        <f t="shared" si="8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95.69377990430623</v>
      </c>
      <c r="W7"/>
      <c r="Y7" s="1" t="s">
        <v>43</v>
      </c>
      <c r="Z7" s="11">
        <f>SUM(N25:N31)</f>
        <v>4.947643979057592</v>
      </c>
      <c r="AA7" s="5">
        <f t="shared" si="6"/>
        <v>4.712041884816754</v>
      </c>
      <c r="AB7" s="11">
        <f>SUM(Q25:Q31)+SUM(R25:R31)</f>
        <v>9</v>
      </c>
      <c r="AC7" s="11">
        <f>100*SUM(R25:R31)/AB7</f>
        <v>100</v>
      </c>
    </row>
    <row r="8" spans="1:29" ht="15">
      <c r="A8" s="14">
        <v>32751</v>
      </c>
      <c r="F8" s="1">
        <v>1</v>
      </c>
      <c r="H8"/>
      <c r="I8"/>
      <c r="J8" s="9">
        <f t="shared" si="0"/>
        <v>0</v>
      </c>
      <c r="K8" s="9">
        <f t="shared" si="1"/>
        <v>-1</v>
      </c>
      <c r="L8" s="9">
        <f t="shared" si="7"/>
        <v>0</v>
      </c>
      <c r="M8" s="9">
        <f t="shared" si="7"/>
        <v>-1</v>
      </c>
      <c r="N8" s="5">
        <f t="shared" si="2"/>
        <v>-0.5497382198952879</v>
      </c>
      <c r="O8" s="11">
        <f t="shared" si="8"/>
        <v>-0.5497382198952879</v>
      </c>
      <c r="P8" s="5">
        <f t="shared" si="3"/>
        <v>-0.5235602094240837</v>
      </c>
      <c r="Q8" s="9">
        <f t="shared" si="4"/>
        <v>1</v>
      </c>
      <c r="R8" s="9">
        <f t="shared" si="5"/>
        <v>0</v>
      </c>
      <c r="W8"/>
      <c r="X8" s="1" t="s">
        <v>44</v>
      </c>
      <c r="Z8" s="11">
        <f>SUM(N32:N38)</f>
        <v>4.397905759162303</v>
      </c>
      <c r="AA8" s="5">
        <f t="shared" si="6"/>
        <v>4.188481675392671</v>
      </c>
      <c r="AB8" s="11">
        <f>SUM(Q32:Q38)+SUM(R32:R38)</f>
        <v>8</v>
      </c>
      <c r="AC8" s="11">
        <f>100*SUM(R32:R38)/AB8</f>
        <v>100</v>
      </c>
    </row>
    <row r="9" spans="1:29" ht="15">
      <c r="A9" s="14">
        <v>32752</v>
      </c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-1</v>
      </c>
      <c r="N9" s="5">
        <f t="shared" si="2"/>
        <v>0</v>
      </c>
      <c r="O9" s="11">
        <f t="shared" si="8"/>
        <v>-0.5497382198952879</v>
      </c>
      <c r="P9" s="5">
        <f t="shared" si="3"/>
        <v>-0.5235602094240837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3.8481675392670156</v>
      </c>
      <c r="AA9" s="5">
        <f t="shared" si="6"/>
        <v>3.6649214659685865</v>
      </c>
      <c r="AB9" s="11">
        <f>SUM(Q39:Q45)+SUM(R39:R45)</f>
        <v>7</v>
      </c>
      <c r="AC9" s="11">
        <f>100*SUM(R39:R45)/AB9</f>
        <v>100</v>
      </c>
    </row>
    <row r="10" spans="1:29" ht="15">
      <c r="A10" s="14">
        <v>32753</v>
      </c>
      <c r="B10" s="9"/>
      <c r="C10" s="9"/>
      <c r="D10" s="9"/>
      <c r="E10" s="9">
        <v>1</v>
      </c>
      <c r="F10" s="9"/>
      <c r="G10" s="9"/>
      <c r="H10" s="12"/>
      <c r="I10" s="12">
        <v>1</v>
      </c>
      <c r="J10" s="9">
        <f t="shared" si="0"/>
        <v>1</v>
      </c>
      <c r="K10" s="9">
        <f t="shared" si="1"/>
        <v>1</v>
      </c>
      <c r="L10" s="9">
        <f t="shared" si="7"/>
        <v>1</v>
      </c>
      <c r="M10" s="9">
        <f t="shared" si="7"/>
        <v>0</v>
      </c>
      <c r="N10" s="5">
        <f t="shared" si="2"/>
        <v>1.0994764397905759</v>
      </c>
      <c r="O10" s="11">
        <f t="shared" si="8"/>
        <v>0.5497382198952879</v>
      </c>
      <c r="P10" s="5">
        <f t="shared" si="3"/>
        <v>0.5235602094240837</v>
      </c>
      <c r="Q10" s="9">
        <f t="shared" si="4"/>
        <v>0</v>
      </c>
      <c r="R10" s="9">
        <f t="shared" si="5"/>
        <v>2</v>
      </c>
      <c r="U10" s="8" t="s">
        <v>4</v>
      </c>
      <c r="V10" s="5">
        <f>100*(+E103/(E103+D103))</f>
        <v>42.857142857142854</v>
      </c>
      <c r="W10"/>
      <c r="X10" s="8" t="s">
        <v>47</v>
      </c>
      <c r="Z10" s="11">
        <f>SUM(N46:N52)</f>
        <v>15.39267015706806</v>
      </c>
      <c r="AA10" s="5">
        <f t="shared" si="6"/>
        <v>14.659685863874344</v>
      </c>
      <c r="AB10" s="11">
        <f>SUM(Q46:Q52)+SUM(R46:R52)</f>
        <v>28</v>
      </c>
      <c r="AC10" s="11">
        <f>100*SUM(R46:R52)/AB10</f>
        <v>100</v>
      </c>
    </row>
    <row r="11" spans="1:29" ht="15">
      <c r="A11" s="14">
        <v>32754</v>
      </c>
      <c r="H11"/>
      <c r="I11"/>
      <c r="J11" s="9">
        <f t="shared" si="0"/>
        <v>0</v>
      </c>
      <c r="K11" s="9">
        <f t="shared" si="1"/>
        <v>0</v>
      </c>
      <c r="L11" s="9">
        <f t="shared" si="7"/>
        <v>1</v>
      </c>
      <c r="M11" s="9">
        <f t="shared" si="7"/>
        <v>0</v>
      </c>
      <c r="N11" s="5">
        <f t="shared" si="2"/>
        <v>0</v>
      </c>
      <c r="O11" s="11">
        <f t="shared" si="8"/>
        <v>0.5497382198952879</v>
      </c>
      <c r="P11" s="5">
        <f t="shared" si="3"/>
        <v>0.5235602094240837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12.631578947368421</v>
      </c>
      <c r="W11"/>
      <c r="Y11" s="8" t="s">
        <v>49</v>
      </c>
      <c r="Z11" s="11">
        <f>SUM(N53:N59)</f>
        <v>9.895287958115182</v>
      </c>
      <c r="AA11" s="5">
        <f t="shared" si="6"/>
        <v>9.424083769633508</v>
      </c>
      <c r="AB11" s="11">
        <f>SUM(Q53:Q59)+SUM(R53:R59)</f>
        <v>28</v>
      </c>
      <c r="AC11" s="11">
        <f>100*SUM(R53:R59)/AB11</f>
        <v>82.14285714285714</v>
      </c>
    </row>
    <row r="12" spans="1:29" ht="15">
      <c r="A12" s="14">
        <v>32755</v>
      </c>
      <c r="H12"/>
      <c r="I12"/>
      <c r="J12" s="9">
        <f t="shared" si="0"/>
        <v>0</v>
      </c>
      <c r="K12" s="9">
        <f t="shared" si="1"/>
        <v>0</v>
      </c>
      <c r="L12" s="9">
        <f t="shared" si="7"/>
        <v>1</v>
      </c>
      <c r="M12" s="9">
        <f t="shared" si="7"/>
        <v>0</v>
      </c>
      <c r="N12" s="5">
        <f t="shared" si="2"/>
        <v>0</v>
      </c>
      <c r="O12" s="11">
        <f t="shared" si="8"/>
        <v>0.5497382198952879</v>
      </c>
      <c r="P12" s="5">
        <f t="shared" si="3"/>
        <v>0.5235602094240837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28.499999999999996</v>
      </c>
      <c r="W12"/>
      <c r="X12" s="8" t="s">
        <v>51</v>
      </c>
      <c r="Z12" s="11">
        <f>SUM(N60:N66)</f>
        <v>17.591623036649214</v>
      </c>
      <c r="AA12" s="5">
        <f t="shared" si="6"/>
        <v>16.753926701570684</v>
      </c>
      <c r="AB12" s="11">
        <f>SUM(Q60:Q66)+SUM(R60:R66)</f>
        <v>34</v>
      </c>
      <c r="AC12" s="11">
        <f>100*SUM(R60:R66)/AB12</f>
        <v>97.05882352941177</v>
      </c>
    </row>
    <row r="13" spans="1:29" ht="15">
      <c r="A13" s="14">
        <v>32756</v>
      </c>
      <c r="H13"/>
      <c r="I13"/>
      <c r="J13" s="9">
        <f t="shared" si="0"/>
        <v>0</v>
      </c>
      <c r="K13" s="9">
        <f t="shared" si="1"/>
        <v>0</v>
      </c>
      <c r="L13" s="9">
        <f t="shared" si="7"/>
        <v>1</v>
      </c>
      <c r="M13" s="9">
        <f t="shared" si="7"/>
        <v>0</v>
      </c>
      <c r="N13" s="5">
        <f t="shared" si="2"/>
        <v>0</v>
      </c>
      <c r="O13" s="11">
        <f t="shared" si="8"/>
        <v>0.5497382198952879</v>
      </c>
      <c r="P13" s="5">
        <f t="shared" si="3"/>
        <v>0.5235602094240837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34.63350785340314</v>
      </c>
      <c r="AA13" s="5">
        <f t="shared" si="6"/>
        <v>32.98429319371728</v>
      </c>
      <c r="AB13" s="11">
        <f>SUM(Q67:Q73)+SUM(R67:R73)</f>
        <v>67</v>
      </c>
      <c r="AC13" s="11">
        <f>100*SUM(R67:R73)/AB13</f>
        <v>97.01492537313433</v>
      </c>
    </row>
    <row r="14" spans="1:29" ht="15">
      <c r="A14" s="14">
        <v>32757</v>
      </c>
      <c r="B14" s="9"/>
      <c r="C14" s="9"/>
      <c r="D14" s="9"/>
      <c r="E14" s="9"/>
      <c r="F14" s="9"/>
      <c r="G14" s="9"/>
      <c r="H14" s="12"/>
      <c r="I14" s="12"/>
      <c r="J14" s="9">
        <f t="shared" si="0"/>
        <v>0</v>
      </c>
      <c r="K14" s="9">
        <f t="shared" si="1"/>
        <v>0</v>
      </c>
      <c r="L14" s="9">
        <f t="shared" si="7"/>
        <v>1</v>
      </c>
      <c r="M14" s="9">
        <f t="shared" si="7"/>
        <v>0</v>
      </c>
      <c r="N14" s="5">
        <f t="shared" si="2"/>
        <v>0</v>
      </c>
      <c r="O14" s="11">
        <f t="shared" si="8"/>
        <v>0.5497382198952879</v>
      </c>
      <c r="P14" s="5">
        <f t="shared" si="3"/>
        <v>0.5235602094240837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4.947643979057592</v>
      </c>
      <c r="AA14" s="5">
        <f t="shared" si="6"/>
        <v>4.712041884816754</v>
      </c>
      <c r="AB14" s="11">
        <f>SUM(Q74:Q80)+SUM(R74:R80)</f>
        <v>9</v>
      </c>
      <c r="AC14" s="11">
        <f>100*SUM(R74:R80)/AB14</f>
        <v>100</v>
      </c>
    </row>
    <row r="15" spans="1:29" ht="15">
      <c r="A15" s="14">
        <v>32758</v>
      </c>
      <c r="D15" s="9"/>
      <c r="E15" s="9"/>
      <c r="H15" s="12"/>
      <c r="I15" s="12"/>
      <c r="J15" s="9">
        <f t="shared" si="0"/>
        <v>0</v>
      </c>
      <c r="K15" s="9">
        <f t="shared" si="1"/>
        <v>0</v>
      </c>
      <c r="L15" s="9">
        <f t="shared" si="7"/>
        <v>1</v>
      </c>
      <c r="M15" s="9">
        <f t="shared" si="7"/>
        <v>0</v>
      </c>
      <c r="N15" s="5">
        <f t="shared" si="2"/>
        <v>0</v>
      </c>
      <c r="O15" s="11">
        <f t="shared" si="8"/>
        <v>0.5497382198952879</v>
      </c>
      <c r="P15" s="5">
        <f t="shared" si="3"/>
        <v>0.5235602094240837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3.298429319371728</v>
      </c>
      <c r="AA15" s="5">
        <f t="shared" si="6"/>
        <v>3.1413612565445033</v>
      </c>
      <c r="AB15" s="11">
        <f>SUM(Q81:Q87)+SUM(R81:R87)</f>
        <v>6</v>
      </c>
      <c r="AC15" s="11">
        <f>100*SUM(R81:R87)/AB15</f>
        <v>100</v>
      </c>
    </row>
    <row r="16" spans="1:29" ht="15">
      <c r="A16" s="14">
        <v>32759</v>
      </c>
      <c r="H16"/>
      <c r="I16"/>
      <c r="J16" s="9">
        <f t="shared" si="0"/>
        <v>0</v>
      </c>
      <c r="K16" s="9">
        <f t="shared" si="1"/>
        <v>0</v>
      </c>
      <c r="L16" s="9">
        <f t="shared" si="7"/>
        <v>1</v>
      </c>
      <c r="M16" s="9">
        <f t="shared" si="7"/>
        <v>0</v>
      </c>
      <c r="N16" s="5">
        <f t="shared" si="2"/>
        <v>0</v>
      </c>
      <c r="O16" s="11">
        <f t="shared" si="8"/>
        <v>0.5497382198952879</v>
      </c>
      <c r="P16" s="5">
        <f t="shared" si="3"/>
        <v>0.5235602094240837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4.947643979057592</v>
      </c>
      <c r="AA16" s="5">
        <f t="shared" si="6"/>
        <v>4.712041884816754</v>
      </c>
      <c r="AB16" s="11">
        <f>SUM(Q88:Q94)+SUM(R88:R94)</f>
        <v>9</v>
      </c>
      <c r="AC16" s="11">
        <f>100*SUM(R88:R94)/AB16</f>
        <v>100</v>
      </c>
    </row>
    <row r="17" spans="1:29" ht="15">
      <c r="A17" s="14">
        <v>32760</v>
      </c>
      <c r="B17" s="9"/>
      <c r="D17" s="9"/>
      <c r="E17" s="9"/>
      <c r="F17" s="9"/>
      <c r="H17" s="12"/>
      <c r="I17" s="12"/>
      <c r="J17" s="9">
        <f t="shared" si="0"/>
        <v>0</v>
      </c>
      <c r="K17" s="9">
        <f t="shared" si="1"/>
        <v>0</v>
      </c>
      <c r="L17" s="9">
        <f t="shared" si="7"/>
        <v>1</v>
      </c>
      <c r="M17" s="9">
        <f t="shared" si="7"/>
        <v>0</v>
      </c>
      <c r="N17" s="5">
        <f t="shared" si="2"/>
        <v>0</v>
      </c>
      <c r="O17" s="11">
        <f t="shared" si="8"/>
        <v>0.5497382198952879</v>
      </c>
      <c r="P17" s="5">
        <f t="shared" si="3"/>
        <v>0.5235602094240837</v>
      </c>
      <c r="Q17" s="9">
        <f t="shared" si="4"/>
        <v>0</v>
      </c>
      <c r="R17" s="9">
        <f t="shared" si="5"/>
        <v>0</v>
      </c>
      <c r="T17" s="8"/>
      <c r="X17"/>
      <c r="Y17" s="8" t="s">
        <v>56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/>
    </row>
    <row r="18" spans="1:27" ht="15">
      <c r="A18" s="14">
        <v>32761</v>
      </c>
      <c r="H18"/>
      <c r="I18"/>
      <c r="J18" s="9">
        <f t="shared" si="0"/>
        <v>0</v>
      </c>
      <c r="K18" s="9">
        <f t="shared" si="1"/>
        <v>0</v>
      </c>
      <c r="L18" s="9">
        <f t="shared" si="7"/>
        <v>1</v>
      </c>
      <c r="M18" s="9">
        <f t="shared" si="7"/>
        <v>0</v>
      </c>
      <c r="N18" s="5">
        <f t="shared" si="2"/>
        <v>0</v>
      </c>
      <c r="O18" s="11">
        <f t="shared" si="8"/>
        <v>0.5497382198952879</v>
      </c>
      <c r="P18" s="5">
        <f t="shared" si="3"/>
        <v>0.5235602094240837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104.99999999999999</v>
      </c>
      <c r="AA18" s="9">
        <f>SUM(AA4:AA17)</f>
        <v>100.00000000000001</v>
      </c>
    </row>
    <row r="19" spans="1:29" ht="15">
      <c r="A19" s="14">
        <v>32762</v>
      </c>
      <c r="H19">
        <v>1</v>
      </c>
      <c r="I19"/>
      <c r="J19" s="9">
        <f t="shared" si="0"/>
        <v>0</v>
      </c>
      <c r="K19" s="9">
        <f t="shared" si="1"/>
        <v>1</v>
      </c>
      <c r="L19" s="9">
        <f t="shared" si="7"/>
        <v>1</v>
      </c>
      <c r="M19" s="9">
        <f t="shared" si="7"/>
        <v>1</v>
      </c>
      <c r="N19" s="5">
        <f t="shared" si="2"/>
        <v>0.5497382198952879</v>
      </c>
      <c r="O19" s="11">
        <f t="shared" si="8"/>
        <v>1.0994764397905759</v>
      </c>
      <c r="P19" s="5">
        <f t="shared" si="3"/>
        <v>1.0471204188481673</v>
      </c>
      <c r="Q19" s="9">
        <f t="shared" si="4"/>
        <v>0</v>
      </c>
      <c r="R19" s="9">
        <f t="shared" si="5"/>
        <v>1</v>
      </c>
      <c r="X19"/>
      <c r="Y19"/>
      <c r="Z19"/>
      <c r="AA19"/>
      <c r="AB19"/>
      <c r="AC19"/>
    </row>
    <row r="20" spans="1:20" ht="15">
      <c r="A20" s="14">
        <v>32763</v>
      </c>
      <c r="B20" s="9"/>
      <c r="C20" s="9"/>
      <c r="D20" s="9"/>
      <c r="E20" s="9"/>
      <c r="F20" s="9"/>
      <c r="G20" s="9"/>
      <c r="H20" s="12"/>
      <c r="I20" s="12"/>
      <c r="J20" s="9">
        <f t="shared" si="0"/>
        <v>0</v>
      </c>
      <c r="K20" s="9">
        <f t="shared" si="1"/>
        <v>0</v>
      </c>
      <c r="L20" s="9">
        <f t="shared" si="7"/>
        <v>1</v>
      </c>
      <c r="M20" s="9">
        <f t="shared" si="7"/>
        <v>1</v>
      </c>
      <c r="N20" s="5">
        <f t="shared" si="2"/>
        <v>0</v>
      </c>
      <c r="O20" s="11">
        <f t="shared" si="8"/>
        <v>1.0994764397905759</v>
      </c>
      <c r="P20" s="5">
        <f t="shared" si="3"/>
        <v>1.0471204188481673</v>
      </c>
      <c r="Q20" s="9">
        <f t="shared" si="4"/>
        <v>0</v>
      </c>
      <c r="R20" s="9">
        <f t="shared" si="5"/>
        <v>0</v>
      </c>
      <c r="T20" s="8"/>
    </row>
    <row r="21" spans="1:25" ht="15">
      <c r="A21" s="14">
        <v>32764</v>
      </c>
      <c r="H21"/>
      <c r="I21"/>
      <c r="J21" s="9">
        <f t="shared" si="0"/>
        <v>0</v>
      </c>
      <c r="K21" s="9">
        <f t="shared" si="1"/>
        <v>0</v>
      </c>
      <c r="L21" s="9">
        <f t="shared" si="7"/>
        <v>1</v>
      </c>
      <c r="M21" s="9">
        <f t="shared" si="7"/>
        <v>1</v>
      </c>
      <c r="N21" s="5">
        <f t="shared" si="2"/>
        <v>0</v>
      </c>
      <c r="O21" s="11">
        <f t="shared" si="8"/>
        <v>1.0994764397905759</v>
      </c>
      <c r="P21" s="5">
        <f t="shared" si="3"/>
        <v>1.0471204188481673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4">
        <v>32765</v>
      </c>
      <c r="H22"/>
      <c r="I22"/>
      <c r="J22" s="9">
        <f t="shared" si="0"/>
        <v>0</v>
      </c>
      <c r="K22" s="9">
        <f t="shared" si="1"/>
        <v>0</v>
      </c>
      <c r="L22" s="9">
        <f t="shared" si="7"/>
        <v>1</v>
      </c>
      <c r="M22" s="9">
        <f t="shared" si="7"/>
        <v>1</v>
      </c>
      <c r="N22" s="5">
        <f t="shared" si="2"/>
        <v>0</v>
      </c>
      <c r="O22" s="11">
        <f t="shared" si="8"/>
        <v>1.0994764397905759</v>
      </c>
      <c r="P22" s="5">
        <f t="shared" si="3"/>
        <v>1.0471204188481673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4">
        <v>32766</v>
      </c>
      <c r="C23" s="9"/>
      <c r="D23" s="9"/>
      <c r="E23" s="9"/>
      <c r="G23" s="9"/>
      <c r="H23" s="12"/>
      <c r="I23" s="12"/>
      <c r="J23" s="9">
        <f t="shared" si="0"/>
        <v>0</v>
      </c>
      <c r="K23" s="9">
        <f t="shared" si="1"/>
        <v>0</v>
      </c>
      <c r="L23" s="9">
        <f t="shared" si="7"/>
        <v>1</v>
      </c>
      <c r="M23" s="9">
        <f t="shared" si="7"/>
        <v>1</v>
      </c>
      <c r="N23" s="5">
        <f t="shared" si="2"/>
        <v>0</v>
      </c>
      <c r="O23" s="11">
        <f t="shared" si="8"/>
        <v>1.0994764397905759</v>
      </c>
      <c r="P23" s="5">
        <f t="shared" si="3"/>
        <v>1.0471204188481673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4">
        <v>32767</v>
      </c>
      <c r="B24" s="9"/>
      <c r="D24" s="9"/>
      <c r="E24" s="9"/>
      <c r="F24" s="9"/>
      <c r="H24" s="12"/>
      <c r="I24" s="12"/>
      <c r="J24" s="9">
        <f t="shared" si="0"/>
        <v>0</v>
      </c>
      <c r="K24" s="9">
        <f t="shared" si="1"/>
        <v>0</v>
      </c>
      <c r="L24" s="9">
        <f t="shared" si="7"/>
        <v>1</v>
      </c>
      <c r="M24" s="9">
        <f t="shared" si="7"/>
        <v>1</v>
      </c>
      <c r="N24" s="5">
        <f t="shared" si="2"/>
        <v>0</v>
      </c>
      <c r="O24" s="11">
        <f t="shared" si="8"/>
        <v>1.0994764397905759</v>
      </c>
      <c r="P24" s="5">
        <f t="shared" si="3"/>
        <v>1.0471204188481673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4">
        <v>32768</v>
      </c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1</v>
      </c>
      <c r="M25" s="9">
        <f t="shared" si="9"/>
        <v>1</v>
      </c>
      <c r="N25" s="5">
        <f t="shared" si="2"/>
        <v>0</v>
      </c>
      <c r="O25" s="11">
        <f t="shared" si="8"/>
        <v>1.0994764397905759</v>
      </c>
      <c r="P25" s="5">
        <f t="shared" si="3"/>
        <v>1.0471204188481673</v>
      </c>
      <c r="Q25" s="9">
        <f t="shared" si="4"/>
        <v>0</v>
      </c>
      <c r="R25" s="9">
        <f t="shared" si="5"/>
        <v>0</v>
      </c>
      <c r="S25" s="8" t="s">
        <v>60</v>
      </c>
      <c r="X25"/>
      <c r="Y25"/>
    </row>
    <row r="26" spans="1:25" ht="15">
      <c r="A26" s="14">
        <v>32769</v>
      </c>
      <c r="C26" s="9"/>
      <c r="D26" s="9"/>
      <c r="E26" s="9">
        <v>1</v>
      </c>
      <c r="G26" s="9"/>
      <c r="H26" s="12"/>
      <c r="I26" s="12"/>
      <c r="J26" s="9">
        <f t="shared" si="0"/>
        <v>1</v>
      </c>
      <c r="K26" s="9">
        <f t="shared" si="1"/>
        <v>0</v>
      </c>
      <c r="L26" s="9">
        <f t="shared" si="9"/>
        <v>2</v>
      </c>
      <c r="M26" s="9">
        <f t="shared" si="9"/>
        <v>1</v>
      </c>
      <c r="N26" s="5">
        <f t="shared" si="2"/>
        <v>0.5497382198952879</v>
      </c>
      <c r="O26" s="11">
        <f t="shared" si="8"/>
        <v>1.649214659685864</v>
      </c>
      <c r="P26" s="5">
        <f t="shared" si="3"/>
        <v>1.5706806282722512</v>
      </c>
      <c r="Q26" s="9">
        <f t="shared" si="4"/>
        <v>0</v>
      </c>
      <c r="R26" s="9">
        <f t="shared" si="5"/>
        <v>1</v>
      </c>
      <c r="T26" s="8"/>
      <c r="X26"/>
      <c r="Y26"/>
    </row>
    <row r="27" spans="1:25" ht="15">
      <c r="A27" s="14">
        <v>32770</v>
      </c>
      <c r="H27"/>
      <c r="I27"/>
      <c r="J27" s="9">
        <f t="shared" si="0"/>
        <v>0</v>
      </c>
      <c r="K27" s="9">
        <f t="shared" si="1"/>
        <v>0</v>
      </c>
      <c r="L27" s="9">
        <f t="shared" si="9"/>
        <v>2</v>
      </c>
      <c r="M27" s="9">
        <f t="shared" si="9"/>
        <v>1</v>
      </c>
      <c r="N27" s="5">
        <f t="shared" si="2"/>
        <v>0</v>
      </c>
      <c r="O27" s="11">
        <f t="shared" si="8"/>
        <v>1.649214659685864</v>
      </c>
      <c r="P27" s="5">
        <f t="shared" si="3"/>
        <v>1.5706806282722512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4">
        <v>32771</v>
      </c>
      <c r="D28" s="1">
        <v>1</v>
      </c>
      <c r="H28">
        <v>2</v>
      </c>
      <c r="I28"/>
      <c r="J28" s="9">
        <f t="shared" si="0"/>
        <v>1</v>
      </c>
      <c r="K28" s="9">
        <f t="shared" si="1"/>
        <v>2</v>
      </c>
      <c r="L28" s="9">
        <f t="shared" si="9"/>
        <v>3</v>
      </c>
      <c r="M28" s="9">
        <f t="shared" si="9"/>
        <v>3</v>
      </c>
      <c r="N28" s="5">
        <f t="shared" si="2"/>
        <v>1.649214659685864</v>
      </c>
      <c r="O28" s="11">
        <f t="shared" si="8"/>
        <v>3.298429319371728</v>
      </c>
      <c r="P28" s="5">
        <f t="shared" si="3"/>
        <v>3.1413612565445024</v>
      </c>
      <c r="Q28" s="9">
        <f t="shared" si="4"/>
        <v>0</v>
      </c>
      <c r="R28" s="9">
        <f t="shared" si="5"/>
        <v>3</v>
      </c>
      <c r="T28" s="8"/>
    </row>
    <row r="29" spans="1:18" ht="15">
      <c r="A29" s="14">
        <v>32772</v>
      </c>
      <c r="H29"/>
      <c r="I29"/>
      <c r="J29" s="9">
        <f t="shared" si="0"/>
        <v>0</v>
      </c>
      <c r="K29" s="9">
        <f t="shared" si="1"/>
        <v>0</v>
      </c>
      <c r="L29" s="9">
        <f t="shared" si="9"/>
        <v>3</v>
      </c>
      <c r="M29" s="9">
        <f t="shared" si="9"/>
        <v>3</v>
      </c>
      <c r="N29" s="5">
        <f t="shared" si="2"/>
        <v>0</v>
      </c>
      <c r="O29" s="11">
        <f t="shared" si="8"/>
        <v>3.298429319371728</v>
      </c>
      <c r="P29" s="5">
        <f t="shared" si="3"/>
        <v>3.1413612565445024</v>
      </c>
      <c r="Q29" s="9">
        <f t="shared" si="4"/>
        <v>0</v>
      </c>
      <c r="R29" s="9">
        <f t="shared" si="5"/>
        <v>0</v>
      </c>
    </row>
    <row r="30" spans="1:20" ht="15">
      <c r="A30" s="14">
        <v>32773</v>
      </c>
      <c r="D30" s="9"/>
      <c r="E30" s="9"/>
      <c r="H30" s="12">
        <v>3</v>
      </c>
      <c r="I30" s="12"/>
      <c r="J30" s="9">
        <f t="shared" si="0"/>
        <v>0</v>
      </c>
      <c r="K30" s="9">
        <f t="shared" si="1"/>
        <v>3</v>
      </c>
      <c r="L30" s="9">
        <f t="shared" si="9"/>
        <v>3</v>
      </c>
      <c r="M30" s="9">
        <f t="shared" si="9"/>
        <v>6</v>
      </c>
      <c r="N30" s="5">
        <f t="shared" si="2"/>
        <v>1.649214659685864</v>
      </c>
      <c r="O30" s="11">
        <f t="shared" si="8"/>
        <v>4.947643979057592</v>
      </c>
      <c r="P30" s="5">
        <f t="shared" si="3"/>
        <v>4.712041884816753</v>
      </c>
      <c r="Q30" s="9">
        <f t="shared" si="4"/>
        <v>0</v>
      </c>
      <c r="R30" s="9">
        <f t="shared" si="5"/>
        <v>3</v>
      </c>
      <c r="T30" s="8"/>
    </row>
    <row r="31" spans="1:20" ht="15">
      <c r="A31" s="14">
        <v>32774</v>
      </c>
      <c r="C31" s="9"/>
      <c r="D31" s="9">
        <v>1</v>
      </c>
      <c r="E31" s="9">
        <v>1</v>
      </c>
      <c r="G31" s="9"/>
      <c r="H31" s="12"/>
      <c r="I31" s="12"/>
      <c r="J31" s="9">
        <f t="shared" si="0"/>
        <v>2</v>
      </c>
      <c r="K31" s="9">
        <f t="shared" si="1"/>
        <v>0</v>
      </c>
      <c r="L31" s="9">
        <f t="shared" si="9"/>
        <v>5</v>
      </c>
      <c r="M31" s="9">
        <f t="shared" si="9"/>
        <v>6</v>
      </c>
      <c r="N31" s="5">
        <f t="shared" si="2"/>
        <v>1.0994764397905759</v>
      </c>
      <c r="O31" s="11">
        <f t="shared" si="8"/>
        <v>6.047120418848167</v>
      </c>
      <c r="P31" s="5">
        <f t="shared" si="3"/>
        <v>5.75916230366492</v>
      </c>
      <c r="Q31" s="9">
        <f t="shared" si="4"/>
        <v>0</v>
      </c>
      <c r="R31" s="9">
        <f t="shared" si="5"/>
        <v>2</v>
      </c>
      <c r="T31" s="8"/>
    </row>
    <row r="32" spans="1:18" ht="15">
      <c r="A32" s="14">
        <v>32775</v>
      </c>
      <c r="H32"/>
      <c r="I32"/>
      <c r="J32" s="9">
        <f t="shared" si="0"/>
        <v>0</v>
      </c>
      <c r="K32" s="9">
        <f t="shared" si="1"/>
        <v>0</v>
      </c>
      <c r="L32" s="9">
        <f t="shared" si="9"/>
        <v>5</v>
      </c>
      <c r="M32" s="9">
        <f t="shared" si="9"/>
        <v>6</v>
      </c>
      <c r="N32" s="5">
        <f t="shared" si="2"/>
        <v>0</v>
      </c>
      <c r="O32" s="11">
        <f t="shared" si="8"/>
        <v>6.047120418848167</v>
      </c>
      <c r="P32" s="5">
        <f t="shared" si="3"/>
        <v>5.75916230366492</v>
      </c>
      <c r="Q32" s="9">
        <f t="shared" si="4"/>
        <v>0</v>
      </c>
      <c r="R32" s="9">
        <f t="shared" si="5"/>
        <v>0</v>
      </c>
    </row>
    <row r="33" spans="1:18" ht="15">
      <c r="A33" s="14">
        <v>32776</v>
      </c>
      <c r="H33"/>
      <c r="I33"/>
      <c r="J33" s="9">
        <f t="shared" si="0"/>
        <v>0</v>
      </c>
      <c r="K33" s="9">
        <f t="shared" si="1"/>
        <v>0</v>
      </c>
      <c r="L33" s="9">
        <f t="shared" si="9"/>
        <v>5</v>
      </c>
      <c r="M33" s="9">
        <f t="shared" si="9"/>
        <v>6</v>
      </c>
      <c r="N33" s="5">
        <f t="shared" si="2"/>
        <v>0</v>
      </c>
      <c r="O33" s="11">
        <f t="shared" si="8"/>
        <v>6.047120418848167</v>
      </c>
      <c r="P33" s="5">
        <f t="shared" si="3"/>
        <v>5.75916230366492</v>
      </c>
      <c r="Q33" s="9">
        <f t="shared" si="4"/>
        <v>0</v>
      </c>
      <c r="R33" s="9">
        <f t="shared" si="5"/>
        <v>0</v>
      </c>
    </row>
    <row r="34" spans="1:18" ht="15">
      <c r="A34" s="14">
        <v>32777</v>
      </c>
      <c r="D34" s="9"/>
      <c r="E34" s="9"/>
      <c r="H34" s="12"/>
      <c r="I34" s="12"/>
      <c r="J34" s="9">
        <f t="shared" si="0"/>
        <v>0</v>
      </c>
      <c r="K34" s="9">
        <f t="shared" si="1"/>
        <v>0</v>
      </c>
      <c r="L34" s="9">
        <f t="shared" si="9"/>
        <v>5</v>
      </c>
      <c r="M34" s="9">
        <f t="shared" si="9"/>
        <v>6</v>
      </c>
      <c r="N34" s="5">
        <f t="shared" si="2"/>
        <v>0</v>
      </c>
      <c r="O34" s="11">
        <f t="shared" si="8"/>
        <v>6.047120418848167</v>
      </c>
      <c r="P34" s="5">
        <f t="shared" si="3"/>
        <v>5.75916230366492</v>
      </c>
      <c r="Q34" s="9">
        <f t="shared" si="4"/>
        <v>0</v>
      </c>
      <c r="R34" s="9">
        <f t="shared" si="5"/>
        <v>0</v>
      </c>
    </row>
    <row r="35" spans="1:18" ht="15">
      <c r="A35" s="14">
        <v>32778</v>
      </c>
      <c r="D35" s="1">
        <v>2</v>
      </c>
      <c r="E35" s="1">
        <v>3</v>
      </c>
      <c r="H35">
        <v>3</v>
      </c>
      <c r="I35"/>
      <c r="J35" s="9">
        <f t="shared" si="0"/>
        <v>5</v>
      </c>
      <c r="K35" s="9">
        <f t="shared" si="1"/>
        <v>3</v>
      </c>
      <c r="L35" s="9">
        <f t="shared" si="9"/>
        <v>10</v>
      </c>
      <c r="M35" s="9">
        <f t="shared" si="9"/>
        <v>9</v>
      </c>
      <c r="N35" s="5">
        <f t="shared" si="2"/>
        <v>4.397905759162303</v>
      </c>
      <c r="O35" s="11">
        <f t="shared" si="8"/>
        <v>10.44502617801047</v>
      </c>
      <c r="P35" s="5">
        <f t="shared" si="3"/>
        <v>9.94764397905759</v>
      </c>
      <c r="Q35" s="9">
        <f t="shared" si="4"/>
        <v>0</v>
      </c>
      <c r="R35" s="9">
        <f t="shared" si="5"/>
        <v>8</v>
      </c>
    </row>
    <row r="36" spans="1:18" ht="15">
      <c r="A36" s="14">
        <v>32779</v>
      </c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10</v>
      </c>
      <c r="M36" s="9">
        <f t="shared" si="9"/>
        <v>9</v>
      </c>
      <c r="N36" s="5">
        <f aca="true" t="shared" si="12" ref="N36:N67">(+J36+K36)*($J$103/($J$103+$K$103))</f>
        <v>0</v>
      </c>
      <c r="O36" s="11">
        <f t="shared" si="8"/>
        <v>10.44502617801047</v>
      </c>
      <c r="P36" s="5">
        <f aca="true" t="shared" si="13" ref="P36:P67">O36*100/$N$103</f>
        <v>9.94764397905759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4">
        <v>32780</v>
      </c>
      <c r="H37"/>
      <c r="I37"/>
      <c r="J37" s="9">
        <f t="shared" si="10"/>
        <v>0</v>
      </c>
      <c r="K37" s="9">
        <f t="shared" si="11"/>
        <v>0</v>
      </c>
      <c r="L37" s="9">
        <f t="shared" si="9"/>
        <v>10</v>
      </c>
      <c r="M37" s="9">
        <f t="shared" si="9"/>
        <v>9</v>
      </c>
      <c r="N37" s="5">
        <f t="shared" si="12"/>
        <v>0</v>
      </c>
      <c r="O37" s="11">
        <f aca="true" t="shared" si="16" ref="O37:O68">O36+N37</f>
        <v>10.44502617801047</v>
      </c>
      <c r="P37" s="5">
        <f t="shared" si="13"/>
        <v>9.94764397905759</v>
      </c>
      <c r="Q37" s="9">
        <f t="shared" si="14"/>
        <v>0</v>
      </c>
      <c r="R37" s="9">
        <f t="shared" si="15"/>
        <v>0</v>
      </c>
    </row>
    <row r="38" spans="1:18" ht="15">
      <c r="A38" s="14">
        <v>32781</v>
      </c>
      <c r="D38" s="9"/>
      <c r="E38" s="9"/>
      <c r="H38" s="12"/>
      <c r="I38" s="12"/>
      <c r="J38" s="9">
        <f t="shared" si="10"/>
        <v>0</v>
      </c>
      <c r="K38" s="9">
        <f t="shared" si="11"/>
        <v>0</v>
      </c>
      <c r="L38" s="9">
        <f t="shared" si="9"/>
        <v>10</v>
      </c>
      <c r="M38" s="9">
        <f t="shared" si="9"/>
        <v>9</v>
      </c>
      <c r="N38" s="5">
        <f t="shared" si="12"/>
        <v>0</v>
      </c>
      <c r="O38" s="11">
        <f t="shared" si="16"/>
        <v>10.44502617801047</v>
      </c>
      <c r="P38" s="5">
        <f t="shared" si="13"/>
        <v>9.94764397905759</v>
      </c>
      <c r="Q38" s="9">
        <f t="shared" si="14"/>
        <v>0</v>
      </c>
      <c r="R38" s="9">
        <f t="shared" si="15"/>
        <v>0</v>
      </c>
    </row>
    <row r="39" spans="1:19" ht="15">
      <c r="A39" s="14">
        <v>32782</v>
      </c>
      <c r="H39"/>
      <c r="I39"/>
      <c r="J39" s="9">
        <f t="shared" si="10"/>
        <v>0</v>
      </c>
      <c r="K39" s="9">
        <f t="shared" si="11"/>
        <v>0</v>
      </c>
      <c r="L39" s="9">
        <f t="shared" si="9"/>
        <v>10</v>
      </c>
      <c r="M39" s="9">
        <f t="shared" si="9"/>
        <v>9</v>
      </c>
      <c r="N39" s="5">
        <f t="shared" si="12"/>
        <v>0</v>
      </c>
      <c r="O39" s="11">
        <f t="shared" si="16"/>
        <v>10.44502617801047</v>
      </c>
      <c r="P39" s="5">
        <f t="shared" si="13"/>
        <v>9.94764397905759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5">
      <c r="A40" s="14">
        <v>32783</v>
      </c>
      <c r="H40"/>
      <c r="I40"/>
      <c r="J40" s="9">
        <f t="shared" si="10"/>
        <v>0</v>
      </c>
      <c r="K40" s="9">
        <f t="shared" si="11"/>
        <v>0</v>
      </c>
      <c r="L40" s="9">
        <f t="shared" si="9"/>
        <v>10</v>
      </c>
      <c r="M40" s="9">
        <f t="shared" si="9"/>
        <v>9</v>
      </c>
      <c r="N40" s="5">
        <f t="shared" si="12"/>
        <v>0</v>
      </c>
      <c r="O40" s="11">
        <f t="shared" si="16"/>
        <v>10.44502617801047</v>
      </c>
      <c r="P40" s="5">
        <f t="shared" si="13"/>
        <v>9.94764397905759</v>
      </c>
      <c r="Q40" s="9">
        <f t="shared" si="14"/>
        <v>0</v>
      </c>
      <c r="R40" s="9">
        <f t="shared" si="15"/>
        <v>0</v>
      </c>
    </row>
    <row r="41" spans="1:18" ht="15">
      <c r="A41" s="14">
        <v>32784</v>
      </c>
      <c r="H41"/>
      <c r="I41"/>
      <c r="J41" s="9">
        <f t="shared" si="10"/>
        <v>0</v>
      </c>
      <c r="K41" s="9">
        <f t="shared" si="11"/>
        <v>0</v>
      </c>
      <c r="L41" s="9">
        <f t="shared" si="9"/>
        <v>10</v>
      </c>
      <c r="M41" s="9">
        <f t="shared" si="9"/>
        <v>9</v>
      </c>
      <c r="N41" s="5">
        <f t="shared" si="12"/>
        <v>0</v>
      </c>
      <c r="O41" s="11">
        <f t="shared" si="16"/>
        <v>10.44502617801047</v>
      </c>
      <c r="P41" s="5">
        <f t="shared" si="13"/>
        <v>9.94764397905759</v>
      </c>
      <c r="Q41" s="9">
        <f t="shared" si="14"/>
        <v>0</v>
      </c>
      <c r="R41" s="9">
        <f t="shared" si="15"/>
        <v>0</v>
      </c>
    </row>
    <row r="42" spans="1:18" ht="15">
      <c r="A42" s="14">
        <v>32785</v>
      </c>
      <c r="E42" s="9"/>
      <c r="H42"/>
      <c r="I42" s="12"/>
      <c r="J42" s="9">
        <f t="shared" si="10"/>
        <v>0</v>
      </c>
      <c r="K42" s="9">
        <f t="shared" si="11"/>
        <v>0</v>
      </c>
      <c r="L42" s="9">
        <f t="shared" si="9"/>
        <v>10</v>
      </c>
      <c r="M42" s="9">
        <f t="shared" si="9"/>
        <v>9</v>
      </c>
      <c r="N42" s="5">
        <f t="shared" si="12"/>
        <v>0</v>
      </c>
      <c r="O42" s="11">
        <f t="shared" si="16"/>
        <v>10.44502617801047</v>
      </c>
      <c r="P42" s="5">
        <f t="shared" si="13"/>
        <v>9.94764397905759</v>
      </c>
      <c r="Q42" s="9">
        <f t="shared" si="14"/>
        <v>0</v>
      </c>
      <c r="R42" s="9">
        <f t="shared" si="15"/>
        <v>0</v>
      </c>
    </row>
    <row r="43" spans="1:18" ht="15">
      <c r="A43" s="14">
        <v>32786</v>
      </c>
      <c r="D43" s="1">
        <v>1</v>
      </c>
      <c r="E43" s="1">
        <v>2</v>
      </c>
      <c r="H43">
        <v>1</v>
      </c>
      <c r="I43"/>
      <c r="J43" s="9">
        <f t="shared" si="10"/>
        <v>3</v>
      </c>
      <c r="K43" s="9">
        <f t="shared" si="11"/>
        <v>1</v>
      </c>
      <c r="L43" s="9">
        <f t="shared" si="9"/>
        <v>13</v>
      </c>
      <c r="M43" s="9">
        <f t="shared" si="9"/>
        <v>10</v>
      </c>
      <c r="N43" s="5">
        <f t="shared" si="12"/>
        <v>2.1989528795811517</v>
      </c>
      <c r="O43" s="11">
        <f t="shared" si="16"/>
        <v>12.643979057591622</v>
      </c>
      <c r="P43" s="5">
        <f t="shared" si="13"/>
        <v>12.041884816753925</v>
      </c>
      <c r="Q43" s="9">
        <f t="shared" si="14"/>
        <v>0</v>
      </c>
      <c r="R43" s="9">
        <f t="shared" si="15"/>
        <v>4</v>
      </c>
    </row>
    <row r="44" spans="1:18" ht="15">
      <c r="A44" s="14">
        <v>32787</v>
      </c>
      <c r="H44"/>
      <c r="I44"/>
      <c r="J44" s="9">
        <f t="shared" si="10"/>
        <v>0</v>
      </c>
      <c r="K44" s="9">
        <f t="shared" si="11"/>
        <v>0</v>
      </c>
      <c r="L44" s="9">
        <f t="shared" si="9"/>
        <v>13</v>
      </c>
      <c r="M44" s="9">
        <f t="shared" si="9"/>
        <v>10</v>
      </c>
      <c r="N44" s="5">
        <f t="shared" si="12"/>
        <v>0</v>
      </c>
      <c r="O44" s="11">
        <f t="shared" si="16"/>
        <v>12.643979057591622</v>
      </c>
      <c r="P44" s="5">
        <f t="shared" si="13"/>
        <v>12.041884816753925</v>
      </c>
      <c r="Q44" s="9">
        <f t="shared" si="14"/>
        <v>0</v>
      </c>
      <c r="R44" s="9">
        <f t="shared" si="15"/>
        <v>0</v>
      </c>
    </row>
    <row r="45" spans="1:18" ht="15">
      <c r="A45" s="14">
        <v>32788</v>
      </c>
      <c r="D45" s="9"/>
      <c r="E45" s="9">
        <v>2</v>
      </c>
      <c r="H45" s="12"/>
      <c r="I45" s="12">
        <v>1</v>
      </c>
      <c r="J45" s="9">
        <f t="shared" si="10"/>
        <v>2</v>
      </c>
      <c r="K45" s="9">
        <f t="shared" si="11"/>
        <v>1</v>
      </c>
      <c r="L45" s="9">
        <f aca="true" t="shared" si="17" ref="L45:M64">L44+J45</f>
        <v>15</v>
      </c>
      <c r="M45" s="9">
        <f t="shared" si="17"/>
        <v>11</v>
      </c>
      <c r="N45" s="5">
        <f t="shared" si="12"/>
        <v>1.649214659685864</v>
      </c>
      <c r="O45" s="11">
        <f t="shared" si="16"/>
        <v>14.293193717277486</v>
      </c>
      <c r="P45" s="5">
        <f t="shared" si="13"/>
        <v>13.612565445026176</v>
      </c>
      <c r="Q45" s="9">
        <f t="shared" si="14"/>
        <v>0</v>
      </c>
      <c r="R45" s="9">
        <f t="shared" si="15"/>
        <v>3</v>
      </c>
    </row>
    <row r="46" spans="1:18" ht="15">
      <c r="A46" s="14">
        <v>32789</v>
      </c>
      <c r="H46"/>
      <c r="I46"/>
      <c r="J46" s="9">
        <f t="shared" si="10"/>
        <v>0</v>
      </c>
      <c r="K46" s="9">
        <f t="shared" si="11"/>
        <v>0</v>
      </c>
      <c r="L46" s="9">
        <f t="shared" si="17"/>
        <v>15</v>
      </c>
      <c r="M46" s="9">
        <f t="shared" si="17"/>
        <v>11</v>
      </c>
      <c r="N46" s="5">
        <f t="shared" si="12"/>
        <v>0</v>
      </c>
      <c r="O46" s="11">
        <f t="shared" si="16"/>
        <v>14.293193717277486</v>
      </c>
      <c r="P46" s="5">
        <f t="shared" si="13"/>
        <v>13.612565445026176</v>
      </c>
      <c r="Q46" s="9">
        <f t="shared" si="14"/>
        <v>0</v>
      </c>
      <c r="R46" s="9">
        <f t="shared" si="15"/>
        <v>0</v>
      </c>
    </row>
    <row r="47" spans="1:18" ht="15">
      <c r="A47" s="14">
        <v>32790</v>
      </c>
      <c r="D47" s="1">
        <v>1</v>
      </c>
      <c r="H47">
        <v>1</v>
      </c>
      <c r="I47"/>
      <c r="J47" s="9">
        <f t="shared" si="10"/>
        <v>1</v>
      </c>
      <c r="K47" s="9">
        <f t="shared" si="11"/>
        <v>1</v>
      </c>
      <c r="L47" s="9">
        <f t="shared" si="17"/>
        <v>16</v>
      </c>
      <c r="M47" s="9">
        <f t="shared" si="17"/>
        <v>12</v>
      </c>
      <c r="N47" s="5">
        <f t="shared" si="12"/>
        <v>1.0994764397905759</v>
      </c>
      <c r="O47" s="11">
        <f t="shared" si="16"/>
        <v>15.392670157068062</v>
      </c>
      <c r="P47" s="5">
        <f t="shared" si="13"/>
        <v>14.659685863874342</v>
      </c>
      <c r="Q47" s="9">
        <f t="shared" si="14"/>
        <v>0</v>
      </c>
      <c r="R47" s="9">
        <f t="shared" si="15"/>
        <v>2</v>
      </c>
    </row>
    <row r="48" spans="1:18" ht="15">
      <c r="A48" s="14">
        <v>32791</v>
      </c>
      <c r="H48"/>
      <c r="I48"/>
      <c r="J48" s="9">
        <f t="shared" si="10"/>
        <v>0</v>
      </c>
      <c r="K48" s="9">
        <f t="shared" si="11"/>
        <v>0</v>
      </c>
      <c r="L48" s="9">
        <f t="shared" si="17"/>
        <v>16</v>
      </c>
      <c r="M48" s="9">
        <f t="shared" si="17"/>
        <v>12</v>
      </c>
      <c r="N48" s="5">
        <f t="shared" si="12"/>
        <v>0</v>
      </c>
      <c r="O48" s="11">
        <f t="shared" si="16"/>
        <v>15.392670157068062</v>
      </c>
      <c r="P48" s="5">
        <f t="shared" si="13"/>
        <v>14.659685863874342</v>
      </c>
      <c r="Q48" s="9">
        <f t="shared" si="14"/>
        <v>0</v>
      </c>
      <c r="R48" s="9">
        <f t="shared" si="15"/>
        <v>0</v>
      </c>
    </row>
    <row r="49" spans="1:18" ht="15">
      <c r="A49" s="14">
        <v>32792</v>
      </c>
      <c r="D49" s="9">
        <v>2</v>
      </c>
      <c r="E49" s="9"/>
      <c r="H49" s="12">
        <v>2</v>
      </c>
      <c r="I49" s="12"/>
      <c r="J49" s="9">
        <f t="shared" si="10"/>
        <v>2</v>
      </c>
      <c r="K49" s="9">
        <f t="shared" si="11"/>
        <v>2</v>
      </c>
      <c r="L49" s="9">
        <f t="shared" si="17"/>
        <v>18</v>
      </c>
      <c r="M49" s="9">
        <f t="shared" si="17"/>
        <v>14</v>
      </c>
      <c r="N49" s="5">
        <f t="shared" si="12"/>
        <v>2.1989528795811517</v>
      </c>
      <c r="O49" s="11">
        <f t="shared" si="16"/>
        <v>17.591623036649214</v>
      </c>
      <c r="P49" s="5">
        <f t="shared" si="13"/>
        <v>16.753926701570677</v>
      </c>
      <c r="Q49" s="9">
        <f t="shared" si="14"/>
        <v>0</v>
      </c>
      <c r="R49" s="9">
        <f t="shared" si="15"/>
        <v>4</v>
      </c>
    </row>
    <row r="50" spans="1:18" ht="15">
      <c r="A50" s="14">
        <v>32793</v>
      </c>
      <c r="H50"/>
      <c r="I50"/>
      <c r="J50" s="9">
        <f t="shared" si="10"/>
        <v>0</v>
      </c>
      <c r="K50" s="9">
        <f t="shared" si="11"/>
        <v>0</v>
      </c>
      <c r="L50" s="9">
        <f t="shared" si="17"/>
        <v>18</v>
      </c>
      <c r="M50" s="9">
        <f t="shared" si="17"/>
        <v>14</v>
      </c>
      <c r="N50" s="5">
        <f t="shared" si="12"/>
        <v>0</v>
      </c>
      <c r="O50" s="11">
        <f t="shared" si="16"/>
        <v>17.591623036649214</v>
      </c>
      <c r="P50" s="5">
        <f t="shared" si="13"/>
        <v>16.753926701570677</v>
      </c>
      <c r="Q50" s="9">
        <f t="shared" si="14"/>
        <v>0</v>
      </c>
      <c r="R50" s="9">
        <f t="shared" si="15"/>
        <v>0</v>
      </c>
    </row>
    <row r="51" spans="1:18" ht="15">
      <c r="A51" s="14">
        <v>32794</v>
      </c>
      <c r="D51" s="1">
        <v>6</v>
      </c>
      <c r="E51" s="1">
        <v>1</v>
      </c>
      <c r="H51">
        <v>7</v>
      </c>
      <c r="I51"/>
      <c r="J51" s="9">
        <f t="shared" si="10"/>
        <v>7</v>
      </c>
      <c r="K51" s="9">
        <f t="shared" si="11"/>
        <v>7</v>
      </c>
      <c r="L51" s="9">
        <f t="shared" si="17"/>
        <v>25</v>
      </c>
      <c r="M51" s="9">
        <f t="shared" si="17"/>
        <v>21</v>
      </c>
      <c r="N51" s="5">
        <f t="shared" si="12"/>
        <v>7.696335078534031</v>
      </c>
      <c r="O51" s="11">
        <f t="shared" si="16"/>
        <v>25.287958115183244</v>
      </c>
      <c r="P51" s="5">
        <f t="shared" si="13"/>
        <v>24.08376963350785</v>
      </c>
      <c r="Q51" s="9">
        <f t="shared" si="14"/>
        <v>0</v>
      </c>
      <c r="R51" s="9">
        <f t="shared" si="15"/>
        <v>14</v>
      </c>
    </row>
    <row r="52" spans="1:18" ht="15">
      <c r="A52" s="14">
        <v>32795</v>
      </c>
      <c r="B52" s="9"/>
      <c r="D52" s="9">
        <v>1</v>
      </c>
      <c r="E52" s="9">
        <v>1</v>
      </c>
      <c r="F52" s="9"/>
      <c r="H52" s="12">
        <v>5</v>
      </c>
      <c r="I52" s="12">
        <v>1</v>
      </c>
      <c r="J52" s="9">
        <f t="shared" si="10"/>
        <v>2</v>
      </c>
      <c r="K52" s="9">
        <f t="shared" si="11"/>
        <v>6</v>
      </c>
      <c r="L52" s="9">
        <f t="shared" si="17"/>
        <v>27</v>
      </c>
      <c r="M52" s="9">
        <f t="shared" si="17"/>
        <v>27</v>
      </c>
      <c r="N52" s="5">
        <f t="shared" si="12"/>
        <v>4.397905759162303</v>
      </c>
      <c r="O52" s="11">
        <f t="shared" si="16"/>
        <v>29.685863874345547</v>
      </c>
      <c r="P52" s="5">
        <f t="shared" si="13"/>
        <v>28.272251308900515</v>
      </c>
      <c r="Q52" s="9">
        <f t="shared" si="14"/>
        <v>0</v>
      </c>
      <c r="R52" s="9">
        <f t="shared" si="15"/>
        <v>8</v>
      </c>
    </row>
    <row r="53" spans="1:19" ht="15">
      <c r="A53" s="14">
        <v>32796</v>
      </c>
      <c r="H53"/>
      <c r="I53"/>
      <c r="J53" s="9">
        <f t="shared" si="10"/>
        <v>0</v>
      </c>
      <c r="K53" s="9">
        <f t="shared" si="11"/>
        <v>0</v>
      </c>
      <c r="L53" s="9">
        <f t="shared" si="17"/>
        <v>27</v>
      </c>
      <c r="M53" s="9">
        <f t="shared" si="17"/>
        <v>27</v>
      </c>
      <c r="N53" s="5">
        <f t="shared" si="12"/>
        <v>0</v>
      </c>
      <c r="O53" s="11">
        <f t="shared" si="16"/>
        <v>29.685863874345547</v>
      </c>
      <c r="P53" s="5">
        <f t="shared" si="13"/>
        <v>28.272251308900515</v>
      </c>
      <c r="Q53" s="9">
        <f t="shared" si="14"/>
        <v>0</v>
      </c>
      <c r="R53" s="9">
        <f t="shared" si="15"/>
        <v>0</v>
      </c>
      <c r="S53" s="8" t="s">
        <v>62</v>
      </c>
    </row>
    <row r="54" spans="1:18" ht="15">
      <c r="A54" s="14">
        <v>32797</v>
      </c>
      <c r="D54" s="9">
        <v>2</v>
      </c>
      <c r="E54" s="9"/>
      <c r="F54" s="1">
        <v>2</v>
      </c>
      <c r="H54" s="12">
        <v>3</v>
      </c>
      <c r="I54" s="12"/>
      <c r="J54" s="9">
        <f t="shared" si="10"/>
        <v>2</v>
      </c>
      <c r="K54" s="9">
        <f t="shared" si="11"/>
        <v>1</v>
      </c>
      <c r="L54" s="9">
        <f t="shared" si="17"/>
        <v>29</v>
      </c>
      <c r="M54" s="9">
        <f t="shared" si="17"/>
        <v>28</v>
      </c>
      <c r="N54" s="5">
        <f t="shared" si="12"/>
        <v>1.649214659685864</v>
      </c>
      <c r="O54" s="11">
        <f t="shared" si="16"/>
        <v>31.33507853403141</v>
      </c>
      <c r="P54" s="5">
        <f t="shared" si="13"/>
        <v>29.842931937172768</v>
      </c>
      <c r="Q54" s="9">
        <f t="shared" si="14"/>
        <v>2</v>
      </c>
      <c r="R54" s="9">
        <f t="shared" si="15"/>
        <v>5</v>
      </c>
    </row>
    <row r="55" spans="1:18" ht="15">
      <c r="A55" s="14">
        <v>32798</v>
      </c>
      <c r="H55"/>
      <c r="I55"/>
      <c r="J55" s="9">
        <f t="shared" si="10"/>
        <v>0</v>
      </c>
      <c r="K55" s="9">
        <f t="shared" si="11"/>
        <v>0</v>
      </c>
      <c r="L55" s="9">
        <f t="shared" si="17"/>
        <v>29</v>
      </c>
      <c r="M55" s="9">
        <f t="shared" si="17"/>
        <v>28</v>
      </c>
      <c r="N55" s="5">
        <f t="shared" si="12"/>
        <v>0</v>
      </c>
      <c r="O55" s="11">
        <f t="shared" si="16"/>
        <v>31.33507853403141</v>
      </c>
      <c r="P55" s="5">
        <f t="shared" si="13"/>
        <v>29.842931937172768</v>
      </c>
      <c r="Q55" s="9">
        <f t="shared" si="14"/>
        <v>0</v>
      </c>
      <c r="R55" s="9">
        <f t="shared" si="15"/>
        <v>0</v>
      </c>
    </row>
    <row r="56" spans="1:18" ht="15">
      <c r="A56" s="14">
        <v>32799</v>
      </c>
      <c r="E56" s="1">
        <v>1</v>
      </c>
      <c r="H56"/>
      <c r="I56"/>
      <c r="J56" s="9">
        <f t="shared" si="10"/>
        <v>1</v>
      </c>
      <c r="K56" s="9">
        <f t="shared" si="11"/>
        <v>0</v>
      </c>
      <c r="L56" s="9">
        <f t="shared" si="17"/>
        <v>30</v>
      </c>
      <c r="M56" s="9">
        <f t="shared" si="17"/>
        <v>28</v>
      </c>
      <c r="N56" s="5">
        <f t="shared" si="12"/>
        <v>0.5497382198952879</v>
      </c>
      <c r="O56" s="11">
        <f t="shared" si="16"/>
        <v>31.8848167539267</v>
      </c>
      <c r="P56" s="5">
        <f t="shared" si="13"/>
        <v>30.36649214659685</v>
      </c>
      <c r="Q56" s="9">
        <f t="shared" si="14"/>
        <v>0</v>
      </c>
      <c r="R56" s="9">
        <f t="shared" si="15"/>
        <v>1</v>
      </c>
    </row>
    <row r="57" spans="1:18" ht="15">
      <c r="A57" s="14">
        <v>32800</v>
      </c>
      <c r="H57"/>
      <c r="I57"/>
      <c r="J57" s="9">
        <f t="shared" si="10"/>
        <v>0</v>
      </c>
      <c r="K57" s="9">
        <f t="shared" si="11"/>
        <v>0</v>
      </c>
      <c r="L57" s="9">
        <f t="shared" si="17"/>
        <v>30</v>
      </c>
      <c r="M57" s="9">
        <f t="shared" si="17"/>
        <v>28</v>
      </c>
      <c r="N57" s="5">
        <f t="shared" si="12"/>
        <v>0</v>
      </c>
      <c r="O57" s="11">
        <f t="shared" si="16"/>
        <v>31.8848167539267</v>
      </c>
      <c r="P57" s="5">
        <f t="shared" si="13"/>
        <v>30.36649214659685</v>
      </c>
      <c r="Q57" s="9">
        <f t="shared" si="14"/>
        <v>0</v>
      </c>
      <c r="R57" s="9">
        <f t="shared" si="15"/>
        <v>0</v>
      </c>
    </row>
    <row r="58" spans="1:18" ht="15">
      <c r="A58" s="14">
        <v>32801</v>
      </c>
      <c r="D58" s="9">
        <v>4</v>
      </c>
      <c r="E58" s="9">
        <v>2</v>
      </c>
      <c r="F58" s="1">
        <v>2</v>
      </c>
      <c r="G58" s="1">
        <v>1</v>
      </c>
      <c r="H58" s="12">
        <v>6</v>
      </c>
      <c r="I58" s="12">
        <v>1</v>
      </c>
      <c r="J58" s="9">
        <f t="shared" si="10"/>
        <v>6</v>
      </c>
      <c r="K58" s="9">
        <f t="shared" si="11"/>
        <v>4</v>
      </c>
      <c r="L58" s="9">
        <f t="shared" si="17"/>
        <v>36</v>
      </c>
      <c r="M58" s="9">
        <f t="shared" si="17"/>
        <v>32</v>
      </c>
      <c r="N58" s="5">
        <f t="shared" si="12"/>
        <v>5.497382198952879</v>
      </c>
      <c r="O58" s="11">
        <f t="shared" si="16"/>
        <v>37.38219895287958</v>
      </c>
      <c r="P58" s="5">
        <f t="shared" si="13"/>
        <v>35.60209424083769</v>
      </c>
      <c r="Q58" s="9">
        <f t="shared" si="14"/>
        <v>3</v>
      </c>
      <c r="R58" s="9">
        <f t="shared" si="15"/>
        <v>13</v>
      </c>
    </row>
    <row r="59" spans="1:18" ht="15">
      <c r="A59" s="14">
        <v>32802</v>
      </c>
      <c r="H59">
        <v>4</v>
      </c>
      <c r="I59"/>
      <c r="J59" s="9">
        <f t="shared" si="10"/>
        <v>0</v>
      </c>
      <c r="K59" s="9">
        <f t="shared" si="11"/>
        <v>4</v>
      </c>
      <c r="L59" s="9">
        <f t="shared" si="17"/>
        <v>36</v>
      </c>
      <c r="M59" s="9">
        <f t="shared" si="17"/>
        <v>36</v>
      </c>
      <c r="N59" s="5">
        <f t="shared" si="12"/>
        <v>2.1989528795811517</v>
      </c>
      <c r="O59" s="11">
        <f t="shared" si="16"/>
        <v>39.581151832460726</v>
      </c>
      <c r="P59" s="5">
        <f t="shared" si="13"/>
        <v>37.69633507853402</v>
      </c>
      <c r="Q59" s="9">
        <f t="shared" si="14"/>
        <v>0</v>
      </c>
      <c r="R59" s="9">
        <f t="shared" si="15"/>
        <v>4</v>
      </c>
    </row>
    <row r="60" spans="1:18" ht="15">
      <c r="A60" s="14">
        <v>32803</v>
      </c>
      <c r="H60"/>
      <c r="I60"/>
      <c r="J60" s="9">
        <f t="shared" si="10"/>
        <v>0</v>
      </c>
      <c r="K60" s="9">
        <f t="shared" si="11"/>
        <v>0</v>
      </c>
      <c r="L60" s="9">
        <f t="shared" si="17"/>
        <v>36</v>
      </c>
      <c r="M60" s="9">
        <f t="shared" si="17"/>
        <v>36</v>
      </c>
      <c r="N60" s="5">
        <f t="shared" si="12"/>
        <v>0</v>
      </c>
      <c r="O60" s="11">
        <f t="shared" si="16"/>
        <v>39.581151832460726</v>
      </c>
      <c r="P60" s="5">
        <f t="shared" si="13"/>
        <v>37.69633507853402</v>
      </c>
      <c r="Q60" s="9">
        <f t="shared" si="14"/>
        <v>0</v>
      </c>
      <c r="R60" s="9">
        <f t="shared" si="15"/>
        <v>0</v>
      </c>
    </row>
    <row r="61" spans="1:18" ht="15">
      <c r="A61" s="14">
        <v>32804</v>
      </c>
      <c r="D61" s="1">
        <v>2</v>
      </c>
      <c r="E61" s="1">
        <v>1</v>
      </c>
      <c r="H61">
        <v>1</v>
      </c>
      <c r="I61"/>
      <c r="J61" s="9">
        <f t="shared" si="10"/>
        <v>3</v>
      </c>
      <c r="K61" s="9">
        <f t="shared" si="11"/>
        <v>1</v>
      </c>
      <c r="L61" s="9">
        <f t="shared" si="17"/>
        <v>39</v>
      </c>
      <c r="M61" s="9">
        <f t="shared" si="17"/>
        <v>37</v>
      </c>
      <c r="N61" s="5">
        <f t="shared" si="12"/>
        <v>2.1989528795811517</v>
      </c>
      <c r="O61" s="11">
        <f t="shared" si="16"/>
        <v>41.780104712041876</v>
      </c>
      <c r="P61" s="5">
        <f t="shared" si="13"/>
        <v>39.79057591623035</v>
      </c>
      <c r="Q61" s="9">
        <f t="shared" si="14"/>
        <v>0</v>
      </c>
      <c r="R61" s="9">
        <f t="shared" si="15"/>
        <v>4</v>
      </c>
    </row>
    <row r="62" spans="1:18" ht="15">
      <c r="A62" s="14">
        <v>32805</v>
      </c>
      <c r="H62"/>
      <c r="I62"/>
      <c r="J62" s="9">
        <f t="shared" si="10"/>
        <v>0</v>
      </c>
      <c r="K62" s="9">
        <f t="shared" si="11"/>
        <v>0</v>
      </c>
      <c r="L62" s="9">
        <f t="shared" si="17"/>
        <v>39</v>
      </c>
      <c r="M62" s="9">
        <f t="shared" si="17"/>
        <v>37</v>
      </c>
      <c r="N62" s="5">
        <f t="shared" si="12"/>
        <v>0</v>
      </c>
      <c r="O62" s="11">
        <f t="shared" si="16"/>
        <v>41.780104712041876</v>
      </c>
      <c r="P62" s="5">
        <f t="shared" si="13"/>
        <v>39.79057591623035</v>
      </c>
      <c r="Q62" s="9">
        <f t="shared" si="14"/>
        <v>0</v>
      </c>
      <c r="R62" s="9">
        <f t="shared" si="15"/>
        <v>0</v>
      </c>
    </row>
    <row r="63" spans="1:18" ht="15">
      <c r="A63" s="14">
        <v>32806</v>
      </c>
      <c r="C63" s="9"/>
      <c r="D63" s="9">
        <v>1</v>
      </c>
      <c r="E63" s="9">
        <v>2</v>
      </c>
      <c r="G63" s="9"/>
      <c r="H63" s="12">
        <v>3</v>
      </c>
      <c r="I63" s="12"/>
      <c r="J63" s="9">
        <f t="shared" si="10"/>
        <v>3</v>
      </c>
      <c r="K63" s="9">
        <f t="shared" si="11"/>
        <v>3</v>
      </c>
      <c r="L63" s="9">
        <f t="shared" si="17"/>
        <v>42</v>
      </c>
      <c r="M63" s="9">
        <f t="shared" si="17"/>
        <v>40</v>
      </c>
      <c r="N63" s="5">
        <f t="shared" si="12"/>
        <v>3.298429319371728</v>
      </c>
      <c r="O63" s="11">
        <f t="shared" si="16"/>
        <v>45.078534031413604</v>
      </c>
      <c r="P63" s="5">
        <f t="shared" si="13"/>
        <v>42.93193717277485</v>
      </c>
      <c r="Q63" s="9">
        <f t="shared" si="14"/>
        <v>0</v>
      </c>
      <c r="R63" s="9">
        <f t="shared" si="15"/>
        <v>6</v>
      </c>
    </row>
    <row r="64" spans="1:18" ht="15">
      <c r="A64" s="14">
        <v>32807</v>
      </c>
      <c r="D64" s="1">
        <v>7</v>
      </c>
      <c r="F64" s="1">
        <v>1</v>
      </c>
      <c r="H64">
        <v>7</v>
      </c>
      <c r="I64"/>
      <c r="J64" s="9">
        <f t="shared" si="10"/>
        <v>7</v>
      </c>
      <c r="K64" s="9">
        <f t="shared" si="11"/>
        <v>6</v>
      </c>
      <c r="L64" s="9">
        <f t="shared" si="17"/>
        <v>49</v>
      </c>
      <c r="M64" s="9">
        <f t="shared" si="17"/>
        <v>46</v>
      </c>
      <c r="N64" s="5">
        <f t="shared" si="12"/>
        <v>7.146596858638743</v>
      </c>
      <c r="O64" s="11">
        <f t="shared" si="16"/>
        <v>52.22513089005235</v>
      </c>
      <c r="P64" s="5">
        <f t="shared" si="13"/>
        <v>49.73821989528795</v>
      </c>
      <c r="Q64" s="9">
        <f t="shared" si="14"/>
        <v>1</v>
      </c>
      <c r="R64" s="9">
        <f t="shared" si="15"/>
        <v>14</v>
      </c>
    </row>
    <row r="65" spans="1:18" ht="15">
      <c r="A65" s="14">
        <v>32808</v>
      </c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49</v>
      </c>
      <c r="M65" s="9">
        <f t="shared" si="18"/>
        <v>46</v>
      </c>
      <c r="N65" s="5">
        <f t="shared" si="12"/>
        <v>0</v>
      </c>
      <c r="O65" s="11">
        <f t="shared" si="16"/>
        <v>52.22513089005235</v>
      </c>
      <c r="P65" s="5">
        <f t="shared" si="13"/>
        <v>49.73821989528795</v>
      </c>
      <c r="Q65" s="9">
        <f t="shared" si="14"/>
        <v>0</v>
      </c>
      <c r="R65" s="9">
        <f t="shared" si="15"/>
        <v>0</v>
      </c>
    </row>
    <row r="66" spans="1:18" ht="15">
      <c r="A66" s="14">
        <v>32809</v>
      </c>
      <c r="C66" s="9"/>
      <c r="D66" s="9">
        <v>2</v>
      </c>
      <c r="E66" s="9">
        <v>4</v>
      </c>
      <c r="G66" s="9"/>
      <c r="H66" s="12">
        <v>2</v>
      </c>
      <c r="I66" s="12">
        <v>1</v>
      </c>
      <c r="J66" s="9">
        <f t="shared" si="10"/>
        <v>6</v>
      </c>
      <c r="K66" s="9">
        <f t="shared" si="11"/>
        <v>3</v>
      </c>
      <c r="L66" s="9">
        <f t="shared" si="18"/>
        <v>55</v>
      </c>
      <c r="M66" s="9">
        <f t="shared" si="18"/>
        <v>49</v>
      </c>
      <c r="N66" s="5">
        <f t="shared" si="12"/>
        <v>4.947643979057592</v>
      </c>
      <c r="O66" s="11">
        <f t="shared" si="16"/>
        <v>57.17277486910994</v>
      </c>
      <c r="P66" s="5">
        <f t="shared" si="13"/>
        <v>54.450261780104704</v>
      </c>
      <c r="Q66" s="9">
        <f t="shared" si="14"/>
        <v>0</v>
      </c>
      <c r="R66" s="9">
        <f t="shared" si="15"/>
        <v>9</v>
      </c>
    </row>
    <row r="67" spans="1:19" ht="15">
      <c r="A67" s="14">
        <v>32810</v>
      </c>
      <c r="H67"/>
      <c r="I67"/>
      <c r="J67" s="9">
        <f t="shared" si="10"/>
        <v>0</v>
      </c>
      <c r="K67" s="9">
        <f t="shared" si="11"/>
        <v>0</v>
      </c>
      <c r="L67" s="9">
        <f t="shared" si="18"/>
        <v>55</v>
      </c>
      <c r="M67" s="9">
        <f t="shared" si="18"/>
        <v>49</v>
      </c>
      <c r="N67" s="5">
        <f t="shared" si="12"/>
        <v>0</v>
      </c>
      <c r="O67" s="11">
        <f t="shared" si="16"/>
        <v>57.17277486910994</v>
      </c>
      <c r="P67" s="5">
        <f t="shared" si="13"/>
        <v>54.450261780104704</v>
      </c>
      <c r="Q67" s="9">
        <f t="shared" si="14"/>
        <v>0</v>
      </c>
      <c r="R67" s="9">
        <f t="shared" si="15"/>
        <v>0</v>
      </c>
      <c r="S67" s="8" t="s">
        <v>63</v>
      </c>
    </row>
    <row r="68" spans="1:18" ht="15">
      <c r="A68" s="14">
        <v>32811</v>
      </c>
      <c r="D68" s="1">
        <v>2</v>
      </c>
      <c r="E68" s="1">
        <v>2</v>
      </c>
      <c r="H68">
        <v>3</v>
      </c>
      <c r="I68"/>
      <c r="J68" s="9">
        <f aca="true" t="shared" si="19" ref="J68:J101">-B68-C68+D68+E68</f>
        <v>4</v>
      </c>
      <c r="K68" s="9">
        <f aca="true" t="shared" si="20" ref="K68:K101">-F68-G68+H68+I68</f>
        <v>3</v>
      </c>
      <c r="L68" s="9">
        <f t="shared" si="18"/>
        <v>59</v>
      </c>
      <c r="M68" s="9">
        <f t="shared" si="18"/>
        <v>52</v>
      </c>
      <c r="N68" s="5">
        <f aca="true" t="shared" si="21" ref="N68:N101">(+J68+K68)*($J$103/($J$103+$K$103))</f>
        <v>3.8481675392670156</v>
      </c>
      <c r="O68" s="11">
        <f t="shared" si="16"/>
        <v>61.02094240837696</v>
      </c>
      <c r="P68" s="5">
        <f aca="true" t="shared" si="22" ref="P68:P101">O68*100/$N$103</f>
        <v>58.115183246073286</v>
      </c>
      <c r="Q68" s="9">
        <f aca="true" t="shared" si="23" ref="Q68:Q101">+B68+C68+F68+G68</f>
        <v>0</v>
      </c>
      <c r="R68" s="9">
        <f aca="true" t="shared" si="24" ref="R68:R101">D68+E68+H68+I68</f>
        <v>7</v>
      </c>
    </row>
    <row r="69" spans="1:18" ht="15">
      <c r="A69" s="14">
        <v>32812</v>
      </c>
      <c r="H69"/>
      <c r="I69"/>
      <c r="J69" s="9">
        <f t="shared" si="19"/>
        <v>0</v>
      </c>
      <c r="K69" s="9">
        <f t="shared" si="20"/>
        <v>0</v>
      </c>
      <c r="L69" s="9">
        <f t="shared" si="18"/>
        <v>59</v>
      </c>
      <c r="M69" s="9">
        <f t="shared" si="18"/>
        <v>52</v>
      </c>
      <c r="N69" s="5">
        <f t="shared" si="21"/>
        <v>0</v>
      </c>
      <c r="O69" s="11">
        <f aca="true" t="shared" si="25" ref="O69:O101">O68+N69</f>
        <v>61.02094240837696</v>
      </c>
      <c r="P69" s="5">
        <f t="shared" si="22"/>
        <v>58.115183246073286</v>
      </c>
      <c r="Q69" s="9">
        <f t="shared" si="23"/>
        <v>0</v>
      </c>
      <c r="R69" s="9">
        <f t="shared" si="24"/>
        <v>0</v>
      </c>
    </row>
    <row r="70" spans="1:18" ht="15">
      <c r="A70" s="14">
        <v>32813</v>
      </c>
      <c r="B70" s="9"/>
      <c r="D70" s="9">
        <v>7</v>
      </c>
      <c r="E70" s="9">
        <v>8</v>
      </c>
      <c r="F70" s="9">
        <v>2</v>
      </c>
      <c r="H70" s="12">
        <v>8</v>
      </c>
      <c r="I70" s="12">
        <v>2</v>
      </c>
      <c r="J70" s="9">
        <f t="shared" si="19"/>
        <v>15</v>
      </c>
      <c r="K70" s="9">
        <f t="shared" si="20"/>
        <v>8</v>
      </c>
      <c r="L70" s="9">
        <f t="shared" si="18"/>
        <v>74</v>
      </c>
      <c r="M70" s="9">
        <f t="shared" si="18"/>
        <v>60</v>
      </c>
      <c r="N70" s="5">
        <f t="shared" si="21"/>
        <v>12.643979057591622</v>
      </c>
      <c r="O70" s="11">
        <f t="shared" si="25"/>
        <v>73.66492146596858</v>
      </c>
      <c r="P70" s="5">
        <f t="shared" si="22"/>
        <v>70.15706806282721</v>
      </c>
      <c r="Q70" s="9">
        <f t="shared" si="23"/>
        <v>2</v>
      </c>
      <c r="R70" s="9">
        <f t="shared" si="24"/>
        <v>25</v>
      </c>
    </row>
    <row r="71" spans="1:18" ht="15">
      <c r="A71" s="14">
        <v>32814</v>
      </c>
      <c r="H71"/>
      <c r="I71"/>
      <c r="J71" s="9">
        <f t="shared" si="19"/>
        <v>0</v>
      </c>
      <c r="K71" s="9">
        <f t="shared" si="20"/>
        <v>0</v>
      </c>
      <c r="L71" s="9">
        <f t="shared" si="18"/>
        <v>74</v>
      </c>
      <c r="M71" s="9">
        <f t="shared" si="18"/>
        <v>60</v>
      </c>
      <c r="N71" s="5">
        <f t="shared" si="21"/>
        <v>0</v>
      </c>
      <c r="O71" s="11">
        <f t="shared" si="25"/>
        <v>73.66492146596858</v>
      </c>
      <c r="P71" s="5">
        <f t="shared" si="22"/>
        <v>70.15706806282721</v>
      </c>
      <c r="Q71" s="9">
        <f t="shared" si="23"/>
        <v>0</v>
      </c>
      <c r="R71" s="9">
        <f t="shared" si="24"/>
        <v>0</v>
      </c>
    </row>
    <row r="72" spans="1:18" ht="15">
      <c r="A72" s="14">
        <v>32815</v>
      </c>
      <c r="D72" s="1">
        <v>7</v>
      </c>
      <c r="E72" s="1">
        <v>2</v>
      </c>
      <c r="H72">
        <v>7</v>
      </c>
      <c r="I72">
        <v>1</v>
      </c>
      <c r="J72" s="9">
        <f t="shared" si="19"/>
        <v>9</v>
      </c>
      <c r="K72" s="9">
        <f t="shared" si="20"/>
        <v>8</v>
      </c>
      <c r="L72" s="9">
        <f t="shared" si="18"/>
        <v>83</v>
      </c>
      <c r="M72" s="9">
        <f t="shared" si="18"/>
        <v>68</v>
      </c>
      <c r="N72" s="5">
        <f t="shared" si="21"/>
        <v>9.345549738219894</v>
      </c>
      <c r="O72" s="11">
        <f t="shared" si="25"/>
        <v>83.01047120418846</v>
      </c>
      <c r="P72" s="5">
        <f t="shared" si="22"/>
        <v>79.05759162303663</v>
      </c>
      <c r="Q72" s="9">
        <f t="shared" si="23"/>
        <v>0</v>
      </c>
      <c r="R72" s="9">
        <f t="shared" si="24"/>
        <v>17</v>
      </c>
    </row>
    <row r="73" spans="1:18" ht="15">
      <c r="A73" s="14">
        <v>32816</v>
      </c>
      <c r="D73" s="1">
        <v>3</v>
      </c>
      <c r="E73" s="9">
        <v>7</v>
      </c>
      <c r="H73">
        <v>5</v>
      </c>
      <c r="I73" s="12">
        <v>1</v>
      </c>
      <c r="J73" s="9">
        <f t="shared" si="19"/>
        <v>10</v>
      </c>
      <c r="K73" s="9">
        <f t="shared" si="20"/>
        <v>6</v>
      </c>
      <c r="L73" s="9">
        <f t="shared" si="18"/>
        <v>93</v>
      </c>
      <c r="M73" s="9">
        <f t="shared" si="18"/>
        <v>74</v>
      </c>
      <c r="N73" s="5">
        <f t="shared" si="21"/>
        <v>8.795811518324607</v>
      </c>
      <c r="O73" s="11">
        <f t="shared" si="25"/>
        <v>91.80628272251307</v>
      </c>
      <c r="P73" s="5">
        <f t="shared" si="22"/>
        <v>87.43455497382197</v>
      </c>
      <c r="Q73" s="9">
        <f t="shared" si="23"/>
        <v>0</v>
      </c>
      <c r="R73" s="9">
        <f t="shared" si="24"/>
        <v>16</v>
      </c>
    </row>
    <row r="74" spans="1:18" ht="15">
      <c r="A74" s="14">
        <v>32817</v>
      </c>
      <c r="H74"/>
      <c r="I74"/>
      <c r="J74" s="9">
        <f t="shared" si="19"/>
        <v>0</v>
      </c>
      <c r="K74" s="9">
        <f t="shared" si="20"/>
        <v>0</v>
      </c>
      <c r="L74" s="9">
        <f t="shared" si="18"/>
        <v>93</v>
      </c>
      <c r="M74" s="9">
        <f t="shared" si="18"/>
        <v>74</v>
      </c>
      <c r="N74" s="5">
        <f t="shared" si="21"/>
        <v>0</v>
      </c>
      <c r="O74" s="11">
        <f t="shared" si="25"/>
        <v>91.80628272251307</v>
      </c>
      <c r="P74" s="5">
        <f t="shared" si="22"/>
        <v>87.43455497382197</v>
      </c>
      <c r="Q74" s="9">
        <f t="shared" si="23"/>
        <v>0</v>
      </c>
      <c r="R74" s="9">
        <f t="shared" si="24"/>
        <v>0</v>
      </c>
    </row>
    <row r="75" spans="1:18" ht="15">
      <c r="A75" s="14">
        <v>32818</v>
      </c>
      <c r="H75"/>
      <c r="I75"/>
      <c r="J75" s="9">
        <f t="shared" si="19"/>
        <v>0</v>
      </c>
      <c r="K75" s="9">
        <f t="shared" si="20"/>
        <v>0</v>
      </c>
      <c r="L75" s="9">
        <f t="shared" si="18"/>
        <v>93</v>
      </c>
      <c r="M75" s="9">
        <f t="shared" si="18"/>
        <v>74</v>
      </c>
      <c r="N75" s="5">
        <f t="shared" si="21"/>
        <v>0</v>
      </c>
      <c r="O75" s="11">
        <f t="shared" si="25"/>
        <v>91.80628272251307</v>
      </c>
      <c r="P75" s="5">
        <f t="shared" si="22"/>
        <v>87.43455497382197</v>
      </c>
      <c r="Q75" s="9">
        <f t="shared" si="23"/>
        <v>0</v>
      </c>
      <c r="R75" s="9">
        <f t="shared" si="24"/>
        <v>0</v>
      </c>
    </row>
    <row r="76" spans="1:18" ht="15">
      <c r="A76" s="14">
        <v>32819</v>
      </c>
      <c r="H76"/>
      <c r="I76"/>
      <c r="J76" s="9">
        <f t="shared" si="19"/>
        <v>0</v>
      </c>
      <c r="K76" s="9">
        <f t="shared" si="20"/>
        <v>0</v>
      </c>
      <c r="L76" s="9">
        <f t="shared" si="18"/>
        <v>93</v>
      </c>
      <c r="M76" s="9">
        <f t="shared" si="18"/>
        <v>74</v>
      </c>
      <c r="N76" s="5">
        <f t="shared" si="21"/>
        <v>0</v>
      </c>
      <c r="O76" s="11">
        <f t="shared" si="25"/>
        <v>91.80628272251307</v>
      </c>
      <c r="P76" s="5">
        <f t="shared" si="22"/>
        <v>87.43455497382197</v>
      </c>
      <c r="Q76" s="9">
        <f t="shared" si="23"/>
        <v>0</v>
      </c>
      <c r="R76" s="9">
        <f t="shared" si="24"/>
        <v>0</v>
      </c>
    </row>
    <row r="77" spans="1:18" ht="15">
      <c r="A77" s="14">
        <v>32820</v>
      </c>
      <c r="H77"/>
      <c r="I77"/>
      <c r="J77" s="9">
        <f t="shared" si="19"/>
        <v>0</v>
      </c>
      <c r="K77" s="9">
        <f t="shared" si="20"/>
        <v>0</v>
      </c>
      <c r="L77" s="9">
        <f t="shared" si="18"/>
        <v>93</v>
      </c>
      <c r="M77" s="9">
        <f t="shared" si="18"/>
        <v>74</v>
      </c>
      <c r="N77" s="5">
        <f t="shared" si="21"/>
        <v>0</v>
      </c>
      <c r="O77" s="11">
        <f t="shared" si="25"/>
        <v>91.80628272251307</v>
      </c>
      <c r="P77" s="5">
        <f t="shared" si="22"/>
        <v>87.43455497382197</v>
      </c>
      <c r="Q77" s="9">
        <f t="shared" si="23"/>
        <v>0</v>
      </c>
      <c r="R77" s="9">
        <f t="shared" si="24"/>
        <v>0</v>
      </c>
    </row>
    <row r="78" spans="1:18" ht="15">
      <c r="A78" s="14">
        <v>32821</v>
      </c>
      <c r="C78" s="9"/>
      <c r="D78" s="9"/>
      <c r="G78" s="9"/>
      <c r="H78" s="12"/>
      <c r="I78"/>
      <c r="J78" s="9">
        <f t="shared" si="19"/>
        <v>0</v>
      </c>
      <c r="K78" s="9">
        <f t="shared" si="20"/>
        <v>0</v>
      </c>
      <c r="L78" s="9">
        <f t="shared" si="18"/>
        <v>93</v>
      </c>
      <c r="M78" s="9">
        <f t="shared" si="18"/>
        <v>74</v>
      </c>
      <c r="N78" s="5">
        <f t="shared" si="21"/>
        <v>0</v>
      </c>
      <c r="O78" s="11">
        <f t="shared" si="25"/>
        <v>91.80628272251307</v>
      </c>
      <c r="P78" s="5">
        <f t="shared" si="22"/>
        <v>87.43455497382197</v>
      </c>
      <c r="Q78" s="9">
        <f t="shared" si="23"/>
        <v>0</v>
      </c>
      <c r="R78" s="9">
        <f t="shared" si="24"/>
        <v>0</v>
      </c>
    </row>
    <row r="79" spans="1:18" ht="15">
      <c r="A79" s="14">
        <v>32822</v>
      </c>
      <c r="D79" s="1">
        <v>1</v>
      </c>
      <c r="H79">
        <v>4</v>
      </c>
      <c r="I79"/>
      <c r="J79" s="9">
        <f t="shared" si="19"/>
        <v>1</v>
      </c>
      <c r="K79" s="9">
        <f t="shared" si="20"/>
        <v>4</v>
      </c>
      <c r="L79" s="9">
        <f t="shared" si="18"/>
        <v>94</v>
      </c>
      <c r="M79" s="9">
        <f t="shared" si="18"/>
        <v>78</v>
      </c>
      <c r="N79" s="5">
        <f t="shared" si="21"/>
        <v>2.7486910994764395</v>
      </c>
      <c r="O79" s="11">
        <f t="shared" si="25"/>
        <v>94.55497382198952</v>
      </c>
      <c r="P79" s="5">
        <f t="shared" si="22"/>
        <v>90.05235602094238</v>
      </c>
      <c r="Q79" s="9">
        <f t="shared" si="23"/>
        <v>0</v>
      </c>
      <c r="R79" s="9">
        <f t="shared" si="24"/>
        <v>5</v>
      </c>
    </row>
    <row r="80" spans="1:18" ht="15">
      <c r="A80" s="14">
        <v>32823</v>
      </c>
      <c r="H80">
        <v>3</v>
      </c>
      <c r="I80">
        <v>1</v>
      </c>
      <c r="J80" s="9">
        <f t="shared" si="19"/>
        <v>0</v>
      </c>
      <c r="K80" s="9">
        <f t="shared" si="20"/>
        <v>4</v>
      </c>
      <c r="L80" s="9">
        <f t="shared" si="18"/>
        <v>94</v>
      </c>
      <c r="M80" s="9">
        <f t="shared" si="18"/>
        <v>82</v>
      </c>
      <c r="N80" s="5">
        <f t="shared" si="21"/>
        <v>2.1989528795811517</v>
      </c>
      <c r="O80" s="11">
        <f t="shared" si="25"/>
        <v>96.75392670157068</v>
      </c>
      <c r="P80" s="5">
        <f t="shared" si="22"/>
        <v>92.14659685863872</v>
      </c>
      <c r="Q80" s="9">
        <f t="shared" si="23"/>
        <v>0</v>
      </c>
      <c r="R80" s="9">
        <f t="shared" si="24"/>
        <v>4</v>
      </c>
    </row>
    <row r="81" spans="1:19" ht="15">
      <c r="A81" s="14">
        <v>32824</v>
      </c>
      <c r="H81"/>
      <c r="I81"/>
      <c r="J81" s="9">
        <f t="shared" si="19"/>
        <v>0</v>
      </c>
      <c r="K81" s="9">
        <f t="shared" si="20"/>
        <v>0</v>
      </c>
      <c r="L81" s="9">
        <f t="shared" si="18"/>
        <v>94</v>
      </c>
      <c r="M81" s="9">
        <f t="shared" si="18"/>
        <v>82</v>
      </c>
      <c r="N81" s="5">
        <f t="shared" si="21"/>
        <v>0</v>
      </c>
      <c r="O81" s="11">
        <f t="shared" si="25"/>
        <v>96.75392670157068</v>
      </c>
      <c r="P81" s="5">
        <f t="shared" si="22"/>
        <v>92.14659685863872</v>
      </c>
      <c r="Q81" s="9">
        <f t="shared" si="23"/>
        <v>0</v>
      </c>
      <c r="R81" s="9">
        <f t="shared" si="24"/>
        <v>0</v>
      </c>
      <c r="S81" s="8" t="s">
        <v>64</v>
      </c>
    </row>
    <row r="82" spans="1:18" ht="15">
      <c r="A82" s="14">
        <v>32825</v>
      </c>
      <c r="H82"/>
      <c r="I82"/>
      <c r="J82" s="9">
        <f t="shared" si="19"/>
        <v>0</v>
      </c>
      <c r="K82" s="9">
        <f t="shared" si="20"/>
        <v>0</v>
      </c>
      <c r="L82" s="9">
        <f t="shared" si="18"/>
        <v>94</v>
      </c>
      <c r="M82" s="9">
        <f t="shared" si="18"/>
        <v>82</v>
      </c>
      <c r="N82" s="5">
        <f t="shared" si="21"/>
        <v>0</v>
      </c>
      <c r="O82" s="11">
        <f t="shared" si="25"/>
        <v>96.75392670157068</v>
      </c>
      <c r="P82" s="5">
        <f t="shared" si="22"/>
        <v>92.14659685863872</v>
      </c>
      <c r="Q82" s="9">
        <f t="shared" si="23"/>
        <v>0</v>
      </c>
      <c r="R82" s="9">
        <f t="shared" si="24"/>
        <v>0</v>
      </c>
    </row>
    <row r="83" spans="1:18" ht="15">
      <c r="A83" s="14">
        <v>32826</v>
      </c>
      <c r="D83" s="1">
        <v>3</v>
      </c>
      <c r="H83">
        <v>1</v>
      </c>
      <c r="I83"/>
      <c r="J83" s="9">
        <f t="shared" si="19"/>
        <v>3</v>
      </c>
      <c r="K83" s="9">
        <f t="shared" si="20"/>
        <v>1</v>
      </c>
      <c r="L83" s="9">
        <f t="shared" si="18"/>
        <v>97</v>
      </c>
      <c r="M83" s="9">
        <f t="shared" si="18"/>
        <v>83</v>
      </c>
      <c r="N83" s="5">
        <f t="shared" si="21"/>
        <v>2.1989528795811517</v>
      </c>
      <c r="O83" s="11">
        <f t="shared" si="25"/>
        <v>98.95287958115183</v>
      </c>
      <c r="P83" s="5">
        <f t="shared" si="22"/>
        <v>94.24083769633506</v>
      </c>
      <c r="Q83" s="9">
        <f t="shared" si="23"/>
        <v>0</v>
      </c>
      <c r="R83" s="9">
        <f t="shared" si="24"/>
        <v>4</v>
      </c>
    </row>
    <row r="84" spans="1:18" ht="15">
      <c r="A84" s="14">
        <v>32827</v>
      </c>
      <c r="B84" s="9"/>
      <c r="C84" s="9"/>
      <c r="D84" s="9"/>
      <c r="E84" s="9"/>
      <c r="F84" s="9"/>
      <c r="G84" s="9"/>
      <c r="H84" s="12"/>
      <c r="I84" s="12"/>
      <c r="J84" s="9">
        <f t="shared" si="19"/>
        <v>0</v>
      </c>
      <c r="K84" s="9">
        <f t="shared" si="20"/>
        <v>0</v>
      </c>
      <c r="L84" s="9">
        <f t="shared" si="18"/>
        <v>97</v>
      </c>
      <c r="M84" s="9">
        <f t="shared" si="18"/>
        <v>83</v>
      </c>
      <c r="N84" s="5">
        <f t="shared" si="21"/>
        <v>0</v>
      </c>
      <c r="O84" s="11">
        <f t="shared" si="25"/>
        <v>98.95287958115183</v>
      </c>
      <c r="P84" s="5">
        <f t="shared" si="22"/>
        <v>94.24083769633506</v>
      </c>
      <c r="Q84" s="9">
        <f t="shared" si="23"/>
        <v>0</v>
      </c>
      <c r="R84" s="9">
        <f t="shared" si="24"/>
        <v>0</v>
      </c>
    </row>
    <row r="85" spans="1:18" ht="15">
      <c r="A85" s="14">
        <v>32828</v>
      </c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97</v>
      </c>
      <c r="M85" s="9">
        <f t="shared" si="26"/>
        <v>83</v>
      </c>
      <c r="N85" s="5">
        <f t="shared" si="21"/>
        <v>0</v>
      </c>
      <c r="O85" s="11">
        <f t="shared" si="25"/>
        <v>98.95287958115183</v>
      </c>
      <c r="P85" s="5">
        <f t="shared" si="22"/>
        <v>94.24083769633506</v>
      </c>
      <c r="Q85" s="9">
        <f t="shared" si="23"/>
        <v>0</v>
      </c>
      <c r="R85" s="9">
        <f t="shared" si="24"/>
        <v>0</v>
      </c>
    </row>
    <row r="86" spans="1:18" ht="15">
      <c r="A86" s="14">
        <v>32829</v>
      </c>
      <c r="H86"/>
      <c r="I86"/>
      <c r="J86" s="9">
        <f t="shared" si="19"/>
        <v>0</v>
      </c>
      <c r="K86" s="9">
        <f t="shared" si="20"/>
        <v>0</v>
      </c>
      <c r="L86" s="9">
        <f t="shared" si="26"/>
        <v>97</v>
      </c>
      <c r="M86" s="9">
        <f t="shared" si="26"/>
        <v>83</v>
      </c>
      <c r="N86" s="5">
        <f t="shared" si="21"/>
        <v>0</v>
      </c>
      <c r="O86" s="11">
        <f t="shared" si="25"/>
        <v>98.95287958115183</v>
      </c>
      <c r="P86" s="5">
        <f t="shared" si="22"/>
        <v>94.24083769633506</v>
      </c>
      <c r="Q86" s="9">
        <f t="shared" si="23"/>
        <v>0</v>
      </c>
      <c r="R86" s="9">
        <f t="shared" si="24"/>
        <v>0</v>
      </c>
    </row>
    <row r="87" spans="1:18" ht="15">
      <c r="A87" s="14">
        <v>32830</v>
      </c>
      <c r="B87" s="9"/>
      <c r="C87" s="9"/>
      <c r="D87" s="9">
        <v>1</v>
      </c>
      <c r="E87" s="9"/>
      <c r="F87" s="9"/>
      <c r="G87" s="9"/>
      <c r="H87" s="12">
        <v>1</v>
      </c>
      <c r="I87" s="12"/>
      <c r="J87" s="9">
        <f t="shared" si="19"/>
        <v>1</v>
      </c>
      <c r="K87" s="9">
        <f t="shared" si="20"/>
        <v>1</v>
      </c>
      <c r="L87" s="9">
        <f t="shared" si="26"/>
        <v>98</v>
      </c>
      <c r="M87" s="9">
        <f t="shared" si="26"/>
        <v>84</v>
      </c>
      <c r="N87" s="5">
        <f t="shared" si="21"/>
        <v>1.0994764397905759</v>
      </c>
      <c r="O87" s="11">
        <f t="shared" si="25"/>
        <v>100.05235602094241</v>
      </c>
      <c r="P87" s="5">
        <f t="shared" si="22"/>
        <v>95.28795811518323</v>
      </c>
      <c r="Q87" s="9">
        <f t="shared" si="23"/>
        <v>0</v>
      </c>
      <c r="R87" s="9">
        <f t="shared" si="24"/>
        <v>2</v>
      </c>
    </row>
    <row r="88" spans="1:18" ht="15">
      <c r="A88" s="14">
        <v>32831</v>
      </c>
      <c r="H88"/>
      <c r="I88"/>
      <c r="J88" s="9">
        <f t="shared" si="19"/>
        <v>0</v>
      </c>
      <c r="K88" s="9">
        <f t="shared" si="20"/>
        <v>0</v>
      </c>
      <c r="L88" s="9">
        <f t="shared" si="26"/>
        <v>98</v>
      </c>
      <c r="M88" s="9">
        <f t="shared" si="26"/>
        <v>84</v>
      </c>
      <c r="N88" s="5">
        <f t="shared" si="21"/>
        <v>0</v>
      </c>
      <c r="O88" s="11">
        <f t="shared" si="25"/>
        <v>100.05235602094241</v>
      </c>
      <c r="P88" s="5">
        <f t="shared" si="22"/>
        <v>95.28795811518323</v>
      </c>
      <c r="Q88" s="9">
        <f t="shared" si="23"/>
        <v>0</v>
      </c>
      <c r="R88" s="9">
        <f t="shared" si="24"/>
        <v>0</v>
      </c>
    </row>
    <row r="89" spans="1:18" ht="15">
      <c r="A89" s="14">
        <v>32832</v>
      </c>
      <c r="H89"/>
      <c r="I89"/>
      <c r="J89" s="9">
        <f t="shared" si="19"/>
        <v>0</v>
      </c>
      <c r="K89" s="9">
        <f t="shared" si="20"/>
        <v>0</v>
      </c>
      <c r="L89" s="9">
        <f t="shared" si="26"/>
        <v>98</v>
      </c>
      <c r="M89" s="9">
        <f t="shared" si="26"/>
        <v>84</v>
      </c>
      <c r="N89" s="5">
        <f t="shared" si="21"/>
        <v>0</v>
      </c>
      <c r="O89" s="11">
        <f t="shared" si="25"/>
        <v>100.05235602094241</v>
      </c>
      <c r="P89" s="5">
        <f t="shared" si="22"/>
        <v>95.28795811518323</v>
      </c>
      <c r="Q89" s="9">
        <f t="shared" si="23"/>
        <v>0</v>
      </c>
      <c r="R89" s="9">
        <f t="shared" si="24"/>
        <v>0</v>
      </c>
    </row>
    <row r="90" spans="1:18" ht="15">
      <c r="A90" s="14">
        <v>32833</v>
      </c>
      <c r="D90" s="1">
        <v>2</v>
      </c>
      <c r="E90" s="1">
        <v>1</v>
      </c>
      <c r="H90"/>
      <c r="I90">
        <v>2</v>
      </c>
      <c r="J90" s="9">
        <f t="shared" si="19"/>
        <v>3</v>
      </c>
      <c r="K90" s="9">
        <f t="shared" si="20"/>
        <v>2</v>
      </c>
      <c r="L90" s="9">
        <f t="shared" si="26"/>
        <v>101</v>
      </c>
      <c r="M90" s="9">
        <f t="shared" si="26"/>
        <v>86</v>
      </c>
      <c r="N90" s="5">
        <f t="shared" si="21"/>
        <v>2.7486910994764395</v>
      </c>
      <c r="O90" s="11">
        <f t="shared" si="25"/>
        <v>102.80104712041886</v>
      </c>
      <c r="P90" s="5">
        <f t="shared" si="22"/>
        <v>97.90575916230367</v>
      </c>
      <c r="Q90" s="9">
        <f t="shared" si="23"/>
        <v>0</v>
      </c>
      <c r="R90" s="9">
        <f t="shared" si="24"/>
        <v>5</v>
      </c>
    </row>
    <row r="91" spans="1:18" ht="15">
      <c r="A91" s="14">
        <v>32834</v>
      </c>
      <c r="H91"/>
      <c r="I91"/>
      <c r="J91" s="9">
        <f t="shared" si="19"/>
        <v>0</v>
      </c>
      <c r="K91" s="9">
        <f t="shared" si="20"/>
        <v>0</v>
      </c>
      <c r="L91" s="9">
        <f t="shared" si="26"/>
        <v>101</v>
      </c>
      <c r="M91" s="9">
        <f t="shared" si="26"/>
        <v>86</v>
      </c>
      <c r="N91" s="5">
        <f t="shared" si="21"/>
        <v>0</v>
      </c>
      <c r="O91" s="11">
        <f t="shared" si="25"/>
        <v>102.80104712041886</v>
      </c>
      <c r="P91" s="5">
        <f t="shared" si="22"/>
        <v>97.90575916230367</v>
      </c>
      <c r="Q91" s="9">
        <f t="shared" si="23"/>
        <v>0</v>
      </c>
      <c r="R91" s="9">
        <f t="shared" si="24"/>
        <v>0</v>
      </c>
    </row>
    <row r="92" spans="1:18" ht="15">
      <c r="A92" s="14">
        <v>32835</v>
      </c>
      <c r="H92"/>
      <c r="I92"/>
      <c r="J92" s="9">
        <f t="shared" si="19"/>
        <v>0</v>
      </c>
      <c r="K92" s="9">
        <f t="shared" si="20"/>
        <v>0</v>
      </c>
      <c r="L92" s="9">
        <f t="shared" si="26"/>
        <v>101</v>
      </c>
      <c r="M92" s="9">
        <f t="shared" si="26"/>
        <v>86</v>
      </c>
      <c r="N92" s="5">
        <f t="shared" si="21"/>
        <v>0</v>
      </c>
      <c r="O92" s="11">
        <f t="shared" si="25"/>
        <v>102.80104712041886</v>
      </c>
      <c r="P92" s="5">
        <f t="shared" si="22"/>
        <v>97.90575916230367</v>
      </c>
      <c r="Q92" s="9">
        <f t="shared" si="23"/>
        <v>0</v>
      </c>
      <c r="R92" s="9">
        <f t="shared" si="24"/>
        <v>0</v>
      </c>
    </row>
    <row r="93" spans="1:18" ht="15">
      <c r="A93" s="14">
        <v>32836</v>
      </c>
      <c r="H93"/>
      <c r="I93"/>
      <c r="J93" s="9">
        <f t="shared" si="19"/>
        <v>0</v>
      </c>
      <c r="K93" s="9">
        <f t="shared" si="20"/>
        <v>0</v>
      </c>
      <c r="L93" s="9">
        <f t="shared" si="26"/>
        <v>101</v>
      </c>
      <c r="M93" s="9">
        <f t="shared" si="26"/>
        <v>86</v>
      </c>
      <c r="N93" s="5">
        <f t="shared" si="21"/>
        <v>0</v>
      </c>
      <c r="O93" s="11">
        <f t="shared" si="25"/>
        <v>102.80104712041886</v>
      </c>
      <c r="P93" s="5">
        <f t="shared" si="22"/>
        <v>97.90575916230367</v>
      </c>
      <c r="Q93" s="9">
        <f t="shared" si="23"/>
        <v>0</v>
      </c>
      <c r="R93" s="9">
        <f t="shared" si="24"/>
        <v>0</v>
      </c>
    </row>
    <row r="94" spans="1:18" ht="15">
      <c r="A94" s="14">
        <v>32837</v>
      </c>
      <c r="D94" s="9">
        <v>1</v>
      </c>
      <c r="E94" s="9">
        <v>3</v>
      </c>
      <c r="H94" s="12"/>
      <c r="I94" s="12"/>
      <c r="J94" s="9">
        <f t="shared" si="19"/>
        <v>4</v>
      </c>
      <c r="K94" s="9">
        <f t="shared" si="20"/>
        <v>0</v>
      </c>
      <c r="L94" s="9">
        <f t="shared" si="26"/>
        <v>105</v>
      </c>
      <c r="M94" s="9">
        <f t="shared" si="26"/>
        <v>86</v>
      </c>
      <c r="N94" s="5">
        <f t="shared" si="21"/>
        <v>2.1989528795811517</v>
      </c>
      <c r="O94" s="11">
        <f t="shared" si="25"/>
        <v>105.00000000000001</v>
      </c>
      <c r="P94" s="5">
        <f t="shared" si="22"/>
        <v>100</v>
      </c>
      <c r="Q94" s="9">
        <f t="shared" si="23"/>
        <v>0</v>
      </c>
      <c r="R94" s="9">
        <f t="shared" si="24"/>
        <v>4</v>
      </c>
    </row>
    <row r="95" spans="1:19" ht="15">
      <c r="A95" s="14">
        <v>32838</v>
      </c>
      <c r="H95"/>
      <c r="I95"/>
      <c r="J95" s="9">
        <f t="shared" si="19"/>
        <v>0</v>
      </c>
      <c r="K95" s="9">
        <f t="shared" si="20"/>
        <v>0</v>
      </c>
      <c r="L95" s="9">
        <f t="shared" si="26"/>
        <v>105</v>
      </c>
      <c r="M95" s="9">
        <f t="shared" si="26"/>
        <v>86</v>
      </c>
      <c r="N95" s="5">
        <f t="shared" si="21"/>
        <v>0</v>
      </c>
      <c r="O95" s="11">
        <f t="shared" si="25"/>
        <v>105.00000000000001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65</v>
      </c>
    </row>
    <row r="96" spans="1:18" ht="15">
      <c r="A96" s="14">
        <v>32839</v>
      </c>
      <c r="H96"/>
      <c r="I96"/>
      <c r="J96" s="9">
        <f t="shared" si="19"/>
        <v>0</v>
      </c>
      <c r="K96" s="9">
        <f t="shared" si="20"/>
        <v>0</v>
      </c>
      <c r="L96" s="9">
        <f t="shared" si="26"/>
        <v>105</v>
      </c>
      <c r="M96" s="9">
        <f t="shared" si="26"/>
        <v>86</v>
      </c>
      <c r="N96" s="5">
        <f t="shared" si="21"/>
        <v>0</v>
      </c>
      <c r="O96" s="11">
        <f t="shared" si="25"/>
        <v>105.00000000000001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4">
        <v>32840</v>
      </c>
      <c r="H97"/>
      <c r="I97"/>
      <c r="J97" s="9">
        <f t="shared" si="19"/>
        <v>0</v>
      </c>
      <c r="K97" s="9">
        <f t="shared" si="20"/>
        <v>0</v>
      </c>
      <c r="L97" s="9">
        <f t="shared" si="26"/>
        <v>105</v>
      </c>
      <c r="M97" s="9">
        <f t="shared" si="26"/>
        <v>86</v>
      </c>
      <c r="N97" s="5">
        <f t="shared" si="21"/>
        <v>0</v>
      </c>
      <c r="O97" s="11">
        <f t="shared" si="25"/>
        <v>105.00000000000001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4">
        <v>32841</v>
      </c>
      <c r="H98"/>
      <c r="I98"/>
      <c r="J98" s="9">
        <f t="shared" si="19"/>
        <v>0</v>
      </c>
      <c r="K98" s="9">
        <f t="shared" si="20"/>
        <v>0</v>
      </c>
      <c r="L98" s="9">
        <f t="shared" si="26"/>
        <v>105</v>
      </c>
      <c r="M98" s="9">
        <f t="shared" si="26"/>
        <v>86</v>
      </c>
      <c r="N98" s="5">
        <f t="shared" si="21"/>
        <v>0</v>
      </c>
      <c r="O98" s="11">
        <f t="shared" si="25"/>
        <v>105.00000000000001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4">
        <v>32842</v>
      </c>
      <c r="H99"/>
      <c r="I99"/>
      <c r="J99" s="9">
        <f t="shared" si="19"/>
        <v>0</v>
      </c>
      <c r="K99" s="9">
        <f t="shared" si="20"/>
        <v>0</v>
      </c>
      <c r="L99" s="9">
        <f t="shared" si="26"/>
        <v>105</v>
      </c>
      <c r="M99" s="9">
        <f t="shared" si="26"/>
        <v>86</v>
      </c>
      <c r="N99" s="5">
        <f t="shared" si="21"/>
        <v>0</v>
      </c>
      <c r="O99" s="11">
        <f t="shared" si="25"/>
        <v>105.00000000000001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4">
        <v>32843</v>
      </c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105</v>
      </c>
      <c r="M100" s="9">
        <f t="shared" si="26"/>
        <v>86</v>
      </c>
      <c r="N100" s="5">
        <f t="shared" si="21"/>
        <v>0</v>
      </c>
      <c r="O100" s="11">
        <f t="shared" si="25"/>
        <v>105.00000000000001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5">
      <c r="A101" s="14">
        <v>32844</v>
      </c>
      <c r="C101" s="9"/>
      <c r="D101" s="9"/>
      <c r="E101" s="9"/>
      <c r="G101" s="9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6"/>
        <v>105</v>
      </c>
      <c r="M101" s="9">
        <f t="shared" si="26"/>
        <v>86</v>
      </c>
      <c r="N101" s="5">
        <f t="shared" si="21"/>
        <v>0</v>
      </c>
      <c r="O101" s="11">
        <f t="shared" si="25"/>
        <v>105.00000000000001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0</v>
      </c>
      <c r="C103" s="9">
        <f t="shared" si="27"/>
        <v>0</v>
      </c>
      <c r="D103" s="9">
        <f t="shared" si="27"/>
        <v>60</v>
      </c>
      <c r="E103" s="9">
        <f t="shared" si="27"/>
        <v>45</v>
      </c>
      <c r="F103" s="9">
        <f t="shared" si="27"/>
        <v>8</v>
      </c>
      <c r="G103" s="9">
        <f t="shared" si="27"/>
        <v>1</v>
      </c>
      <c r="H103" s="9">
        <f t="shared" si="27"/>
        <v>83</v>
      </c>
      <c r="I103" s="9">
        <f t="shared" si="27"/>
        <v>12</v>
      </c>
      <c r="J103" s="9">
        <f t="shared" si="27"/>
        <v>105</v>
      </c>
      <c r="K103" s="9">
        <f t="shared" si="27"/>
        <v>86</v>
      </c>
      <c r="N103" s="5">
        <f>SUM(N4:N101)</f>
        <v>105.00000000000001</v>
      </c>
      <c r="Q103" s="11">
        <f>SUM(Q4:Q101)</f>
        <v>9</v>
      </c>
      <c r="R103" s="11">
        <f>SUM(R4:R101)</f>
        <v>200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Z1">
      <selection activeCell="Z6" sqref="Z6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71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1991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134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124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4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3</v>
      </c>
      <c r="AA4" s="5">
        <f aca="true" t="shared" si="6" ref="AA4:AA17">Z4*100/$Z$18</f>
        <v>2.4193548387096775</v>
      </c>
      <c r="AB4" s="11">
        <f>SUM(Q4:Q10)+SUM(R4:R10)</f>
        <v>3</v>
      </c>
      <c r="AC4" s="11">
        <f>100*SUM(R4:R10)/AB4</f>
        <v>100</v>
      </c>
    </row>
    <row r="5" spans="1:29" ht="15">
      <c r="A5" s="14">
        <v>32748</v>
      </c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129</v>
      </c>
      <c r="W5"/>
      <c r="X5"/>
      <c r="Y5" s="1" t="s">
        <v>39</v>
      </c>
      <c r="Z5" s="11">
        <f>SUM(N11:N17)</f>
        <v>16</v>
      </c>
      <c r="AA5" s="5">
        <f t="shared" si="6"/>
        <v>12.903225806451612</v>
      </c>
      <c r="AB5" s="11">
        <f>SUM(Q11:Q17)+SUM(R11:R17)</f>
        <v>18</v>
      </c>
      <c r="AC5" s="11">
        <f>100*SUM(R11:R17)/AB5</f>
        <v>94.44444444444444</v>
      </c>
    </row>
    <row r="6" spans="1:29" ht="15">
      <c r="A6" s="14">
        <v>32749</v>
      </c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5</v>
      </c>
      <c r="W6"/>
      <c r="X6" s="1" t="s">
        <v>41</v>
      </c>
      <c r="Z6" s="11">
        <f>SUM(N18:N24)</f>
        <v>3</v>
      </c>
      <c r="AA6" s="5">
        <f t="shared" si="6"/>
        <v>2.4193548387096775</v>
      </c>
      <c r="AB6" s="11">
        <f>SUM(Q18:Q24)+SUM(R18:R24)</f>
        <v>3</v>
      </c>
      <c r="AC6" s="11">
        <f>100*SUM(R18:R24)/AB6</f>
        <v>100</v>
      </c>
    </row>
    <row r="7" spans="1:29" ht="15">
      <c r="A7" s="14">
        <v>32750</v>
      </c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>
        <f t="shared" si="2"/>
        <v>0</v>
      </c>
      <c r="O7" s="11">
        <f t="shared" si="8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96.26865671641791</v>
      </c>
      <c r="W7"/>
      <c r="Y7" s="1" t="s">
        <v>43</v>
      </c>
      <c r="Z7" s="11">
        <f>SUM(N25:N31)</f>
        <v>7</v>
      </c>
      <c r="AA7" s="5">
        <f t="shared" si="6"/>
        <v>5.645161290322581</v>
      </c>
      <c r="AB7" s="11">
        <f>SUM(Q25:Q31)+SUM(R25:R31)</f>
        <v>7</v>
      </c>
      <c r="AC7" s="11">
        <f>100*SUM(R25:R31)/AB7</f>
        <v>100</v>
      </c>
    </row>
    <row r="8" spans="1:29" ht="15">
      <c r="A8" s="14">
        <v>32751</v>
      </c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>
        <f t="shared" si="2"/>
        <v>0</v>
      </c>
      <c r="O8" s="11">
        <f t="shared" si="8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44</v>
      </c>
      <c r="Z8" s="11">
        <f>SUM(N32:N38)</f>
        <v>8</v>
      </c>
      <c r="AA8" s="5">
        <f t="shared" si="6"/>
        <v>6.451612903225806</v>
      </c>
      <c r="AB8" s="11">
        <f>SUM(Q32:Q38)+SUM(R32:R38)</f>
        <v>8</v>
      </c>
      <c r="AC8" s="11">
        <f>100*SUM(R32:R38)/AB8</f>
        <v>100</v>
      </c>
    </row>
    <row r="9" spans="1:29" ht="15">
      <c r="A9" s="14">
        <v>32752</v>
      </c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>
        <f t="shared" si="2"/>
        <v>0</v>
      </c>
      <c r="O9" s="11">
        <f t="shared" si="8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2</v>
      </c>
      <c r="AA9" s="5">
        <f t="shared" si="6"/>
        <v>1.6129032258064515</v>
      </c>
      <c r="AB9" s="11">
        <f>SUM(Q39:Q45)+SUM(R39:R45)</f>
        <v>6</v>
      </c>
      <c r="AC9" s="11">
        <f>100*SUM(R39:R45)/AB9</f>
        <v>66.66666666666667</v>
      </c>
    </row>
    <row r="10" spans="1:29" ht="15">
      <c r="A10" s="14">
        <v>32753</v>
      </c>
      <c r="D10" s="9">
        <v>1</v>
      </c>
      <c r="E10" s="9">
        <v>2</v>
      </c>
      <c r="F10" s="9"/>
      <c r="G10" s="9"/>
      <c r="H10" s="9"/>
      <c r="I10" s="9"/>
      <c r="J10" s="9">
        <f t="shared" si="0"/>
        <v>3</v>
      </c>
      <c r="K10" s="9">
        <f t="shared" si="1"/>
        <v>0</v>
      </c>
      <c r="L10" s="9">
        <f t="shared" si="7"/>
        <v>3</v>
      </c>
      <c r="M10" s="9">
        <f t="shared" si="7"/>
        <v>0</v>
      </c>
      <c r="N10" s="5">
        <f t="shared" si="2"/>
        <v>3</v>
      </c>
      <c r="O10" s="11">
        <f t="shared" si="8"/>
        <v>3</v>
      </c>
      <c r="P10" s="5">
        <f t="shared" si="3"/>
        <v>2.4193548387096775</v>
      </c>
      <c r="Q10" s="9">
        <f t="shared" si="4"/>
        <v>0</v>
      </c>
      <c r="R10" s="9">
        <f t="shared" si="5"/>
        <v>3</v>
      </c>
      <c r="U10" s="8" t="s">
        <v>4</v>
      </c>
      <c r="V10" s="5">
        <f>100*(+E103/(E103+D103))</f>
        <v>51.93798449612403</v>
      </c>
      <c r="W10"/>
      <c r="X10" s="8" t="s">
        <v>47</v>
      </c>
      <c r="Z10" s="11">
        <f>SUM(N46:N52)</f>
        <v>26</v>
      </c>
      <c r="AA10" s="5">
        <f t="shared" si="6"/>
        <v>20.967741935483872</v>
      </c>
      <c r="AB10" s="11">
        <f>SUM(Q46:Q52)+SUM(R46:R52)</f>
        <v>30</v>
      </c>
      <c r="AC10" s="11">
        <f>100*SUM(R46:R52)/AB10</f>
        <v>93.33333333333333</v>
      </c>
    </row>
    <row r="11" spans="1:29" ht="15">
      <c r="A11" s="14">
        <v>32754</v>
      </c>
      <c r="J11" s="9">
        <f t="shared" si="0"/>
        <v>0</v>
      </c>
      <c r="K11" s="9">
        <f t="shared" si="1"/>
        <v>0</v>
      </c>
      <c r="L11" s="9">
        <f t="shared" si="7"/>
        <v>3</v>
      </c>
      <c r="M11" s="9">
        <f t="shared" si="7"/>
        <v>0</v>
      </c>
      <c r="N11" s="5">
        <f t="shared" si="2"/>
        <v>0</v>
      </c>
      <c r="O11" s="11">
        <f t="shared" si="8"/>
        <v>3</v>
      </c>
      <c r="P11" s="5">
        <f t="shared" si="3"/>
        <v>2.4193548387096775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 t="e">
        <f>100*(+I103/(I103+H103))</f>
        <v>#DIV/0!</v>
      </c>
      <c r="W11"/>
      <c r="Y11" s="8" t="s">
        <v>49</v>
      </c>
      <c r="Z11" s="11">
        <f>SUM(N53:N59)</f>
        <v>14</v>
      </c>
      <c r="AA11" s="5">
        <f t="shared" si="6"/>
        <v>11.290322580645162</v>
      </c>
      <c r="AB11" s="11">
        <f>SUM(Q53:Q59)+SUM(R53:R59)</f>
        <v>14</v>
      </c>
      <c r="AC11" s="11">
        <f>100*SUM(R53:R59)/AB11</f>
        <v>100</v>
      </c>
    </row>
    <row r="12" spans="1:29" ht="15">
      <c r="A12" s="14">
        <v>32755</v>
      </c>
      <c r="J12" s="9">
        <f t="shared" si="0"/>
        <v>0</v>
      </c>
      <c r="K12" s="9">
        <f t="shared" si="1"/>
        <v>0</v>
      </c>
      <c r="L12" s="9">
        <f t="shared" si="7"/>
        <v>3</v>
      </c>
      <c r="M12" s="9">
        <f t="shared" si="7"/>
        <v>0</v>
      </c>
      <c r="N12" s="5">
        <f t="shared" si="2"/>
        <v>0</v>
      </c>
      <c r="O12" s="11">
        <f t="shared" si="8"/>
        <v>3</v>
      </c>
      <c r="P12" s="5">
        <f t="shared" si="3"/>
        <v>2.4193548387096775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51.93798449612403</v>
      </c>
      <c r="W12"/>
      <c r="X12" s="8" t="s">
        <v>51</v>
      </c>
      <c r="Z12" s="11">
        <f>SUM(N60:N66)</f>
        <v>11</v>
      </c>
      <c r="AA12" s="5">
        <f t="shared" si="6"/>
        <v>8.870967741935484</v>
      </c>
      <c r="AB12" s="11">
        <f>SUM(Q60:Q66)+SUM(R60:R66)</f>
        <v>11</v>
      </c>
      <c r="AC12" s="11">
        <f>100*SUM(R60:R66)/AB12</f>
        <v>100</v>
      </c>
    </row>
    <row r="13" spans="1:29" ht="15">
      <c r="A13" s="14">
        <v>32756</v>
      </c>
      <c r="J13" s="9">
        <f t="shared" si="0"/>
        <v>0</v>
      </c>
      <c r="K13" s="9">
        <f t="shared" si="1"/>
        <v>0</v>
      </c>
      <c r="L13" s="9">
        <f t="shared" si="7"/>
        <v>3</v>
      </c>
      <c r="M13" s="9">
        <f t="shared" si="7"/>
        <v>0</v>
      </c>
      <c r="N13" s="5">
        <f t="shared" si="2"/>
        <v>0</v>
      </c>
      <c r="O13" s="11">
        <f t="shared" si="8"/>
        <v>3</v>
      </c>
      <c r="P13" s="5">
        <f t="shared" si="3"/>
        <v>2.4193548387096775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26</v>
      </c>
      <c r="AA13" s="5">
        <f t="shared" si="6"/>
        <v>20.967741935483872</v>
      </c>
      <c r="AB13" s="11">
        <f>SUM(Q67:Q73)+SUM(R67:R73)</f>
        <v>26</v>
      </c>
      <c r="AC13" s="11">
        <f>100*SUM(R67:R73)/AB13</f>
        <v>100</v>
      </c>
    </row>
    <row r="14" spans="1:29" ht="15">
      <c r="A14" s="14">
        <v>32757</v>
      </c>
      <c r="B14" s="9">
        <v>1</v>
      </c>
      <c r="D14" s="9">
        <v>3</v>
      </c>
      <c r="E14" s="9">
        <v>12</v>
      </c>
      <c r="F14" s="9"/>
      <c r="G14" s="9"/>
      <c r="H14" s="9"/>
      <c r="I14" s="9"/>
      <c r="J14" s="9">
        <f t="shared" si="0"/>
        <v>14</v>
      </c>
      <c r="K14" s="9">
        <f t="shared" si="1"/>
        <v>0</v>
      </c>
      <c r="L14" s="9">
        <f t="shared" si="7"/>
        <v>17</v>
      </c>
      <c r="M14" s="9">
        <f t="shared" si="7"/>
        <v>0</v>
      </c>
      <c r="N14" s="5">
        <f t="shared" si="2"/>
        <v>14</v>
      </c>
      <c r="O14" s="11">
        <f t="shared" si="8"/>
        <v>17</v>
      </c>
      <c r="P14" s="5">
        <f t="shared" si="3"/>
        <v>13.709677419354838</v>
      </c>
      <c r="Q14" s="9">
        <f t="shared" si="4"/>
        <v>1</v>
      </c>
      <c r="R14" s="9">
        <f t="shared" si="5"/>
        <v>15</v>
      </c>
      <c r="T14" s="8"/>
      <c r="W14"/>
      <c r="X14" s="8" t="s">
        <v>53</v>
      </c>
      <c r="Z14" s="11">
        <f>SUM(N74:N80)</f>
        <v>0</v>
      </c>
      <c r="AA14" s="5">
        <f t="shared" si="6"/>
        <v>0</v>
      </c>
      <c r="AB14" s="11">
        <f>SUM(Q74:Q80)+SUM(R74:R80)</f>
        <v>0</v>
      </c>
      <c r="AC14" s="11"/>
    </row>
    <row r="15" spans="1:29" ht="15">
      <c r="A15" s="14">
        <v>32758</v>
      </c>
      <c r="E15" s="9">
        <v>2</v>
      </c>
      <c r="H15" s="9"/>
      <c r="I15" s="9"/>
      <c r="J15" s="9">
        <f t="shared" si="0"/>
        <v>2</v>
      </c>
      <c r="K15" s="9">
        <f t="shared" si="1"/>
        <v>0</v>
      </c>
      <c r="L15" s="9">
        <f t="shared" si="7"/>
        <v>19</v>
      </c>
      <c r="M15" s="9">
        <f t="shared" si="7"/>
        <v>0</v>
      </c>
      <c r="N15" s="5">
        <f t="shared" si="2"/>
        <v>2</v>
      </c>
      <c r="O15" s="11">
        <f t="shared" si="8"/>
        <v>19</v>
      </c>
      <c r="P15" s="5">
        <f t="shared" si="3"/>
        <v>15.32258064516129</v>
      </c>
      <c r="Q15" s="9">
        <f t="shared" si="4"/>
        <v>0</v>
      </c>
      <c r="R15" s="9">
        <f t="shared" si="5"/>
        <v>2</v>
      </c>
      <c r="T15" s="8"/>
      <c r="W15"/>
      <c r="Y15" s="8" t="s">
        <v>54</v>
      </c>
      <c r="Z15" s="11">
        <f>SUM(N81:N87)</f>
        <v>7</v>
      </c>
      <c r="AA15" s="5">
        <f t="shared" si="6"/>
        <v>5.645161290322581</v>
      </c>
      <c r="AB15" s="11">
        <f>SUM(Q81:Q87)+SUM(R81:R87)</f>
        <v>7</v>
      </c>
      <c r="AC15" s="11">
        <f>100*SUM(R81:R87)/AB15</f>
        <v>100</v>
      </c>
    </row>
    <row r="16" spans="1:29" ht="12.75">
      <c r="A16" s="14">
        <v>32759</v>
      </c>
      <c r="J16" s="9">
        <f t="shared" si="0"/>
        <v>0</v>
      </c>
      <c r="K16" s="9">
        <f t="shared" si="1"/>
        <v>0</v>
      </c>
      <c r="L16" s="9">
        <f t="shared" si="7"/>
        <v>19</v>
      </c>
      <c r="M16" s="9">
        <f t="shared" si="7"/>
        <v>0</v>
      </c>
      <c r="N16" s="5">
        <f t="shared" si="2"/>
        <v>0</v>
      </c>
      <c r="O16" s="11">
        <f t="shared" si="8"/>
        <v>19</v>
      </c>
      <c r="P16" s="5">
        <f t="shared" si="3"/>
        <v>15.32258064516129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/>
    </row>
    <row r="17" spans="1:29" ht="15">
      <c r="A17" s="14">
        <v>32760</v>
      </c>
      <c r="F17" s="9"/>
      <c r="H17" s="9"/>
      <c r="I17" s="9"/>
      <c r="J17" s="9">
        <f t="shared" si="0"/>
        <v>0</v>
      </c>
      <c r="K17" s="9">
        <f t="shared" si="1"/>
        <v>0</v>
      </c>
      <c r="L17" s="9">
        <f t="shared" si="7"/>
        <v>19</v>
      </c>
      <c r="M17" s="9">
        <f t="shared" si="7"/>
        <v>0</v>
      </c>
      <c r="N17" s="5">
        <f t="shared" si="2"/>
        <v>0</v>
      </c>
      <c r="O17" s="11">
        <f t="shared" si="8"/>
        <v>19</v>
      </c>
      <c r="P17" s="5">
        <f t="shared" si="3"/>
        <v>15.32258064516129</v>
      </c>
      <c r="Q17" s="9">
        <f t="shared" si="4"/>
        <v>0</v>
      </c>
      <c r="R17" s="9">
        <f t="shared" si="5"/>
        <v>0</v>
      </c>
      <c r="T17" s="8"/>
      <c r="X17"/>
      <c r="Y17" s="8" t="s">
        <v>56</v>
      </c>
      <c r="Z17" s="11">
        <f>SUM(N95:N101)</f>
        <v>1</v>
      </c>
      <c r="AA17" s="5">
        <f t="shared" si="6"/>
        <v>0.8064516129032258</v>
      </c>
      <c r="AB17" s="11">
        <f>SUM(Q95:Q101)+SUM(R95:R101)</f>
        <v>1</v>
      </c>
      <c r="AC17" s="11">
        <f>100*SUM(R95:R101)/AB17</f>
        <v>100</v>
      </c>
    </row>
    <row r="18" spans="1:27" ht="12.75">
      <c r="A18" s="14">
        <v>32761</v>
      </c>
      <c r="J18" s="9">
        <f t="shared" si="0"/>
        <v>0</v>
      </c>
      <c r="K18" s="9">
        <f t="shared" si="1"/>
        <v>0</v>
      </c>
      <c r="L18" s="9">
        <f t="shared" si="7"/>
        <v>19</v>
      </c>
      <c r="M18" s="9">
        <f t="shared" si="7"/>
        <v>0</v>
      </c>
      <c r="N18" s="5">
        <f t="shared" si="2"/>
        <v>0</v>
      </c>
      <c r="O18" s="11">
        <f t="shared" si="8"/>
        <v>19</v>
      </c>
      <c r="P18" s="5">
        <f t="shared" si="3"/>
        <v>15.32258064516129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124</v>
      </c>
      <c r="AA18" s="9">
        <f>SUM(AA4:AA17)</f>
        <v>100</v>
      </c>
    </row>
    <row r="19" spans="1:29" ht="15">
      <c r="A19" s="14">
        <v>32762</v>
      </c>
      <c r="J19" s="9">
        <f t="shared" si="0"/>
        <v>0</v>
      </c>
      <c r="K19" s="9">
        <f t="shared" si="1"/>
        <v>0</v>
      </c>
      <c r="L19" s="9">
        <f t="shared" si="7"/>
        <v>19</v>
      </c>
      <c r="M19" s="9">
        <f t="shared" si="7"/>
        <v>0</v>
      </c>
      <c r="N19" s="5">
        <f t="shared" si="2"/>
        <v>0</v>
      </c>
      <c r="O19" s="11">
        <f t="shared" si="8"/>
        <v>19</v>
      </c>
      <c r="P19" s="5">
        <f t="shared" si="3"/>
        <v>15.32258064516129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2.75">
      <c r="A20" s="14">
        <v>32763</v>
      </c>
      <c r="F20" s="9"/>
      <c r="G20" s="9"/>
      <c r="H20" s="9"/>
      <c r="I20" s="9"/>
      <c r="J20" s="9">
        <f t="shared" si="0"/>
        <v>0</v>
      </c>
      <c r="K20" s="9">
        <f t="shared" si="1"/>
        <v>0</v>
      </c>
      <c r="L20" s="9">
        <f t="shared" si="7"/>
        <v>19</v>
      </c>
      <c r="M20" s="9">
        <f t="shared" si="7"/>
        <v>0</v>
      </c>
      <c r="N20" s="5">
        <f t="shared" si="2"/>
        <v>0</v>
      </c>
      <c r="O20" s="11">
        <f t="shared" si="8"/>
        <v>19</v>
      </c>
      <c r="P20" s="5">
        <f t="shared" si="3"/>
        <v>15.32258064516129</v>
      </c>
      <c r="Q20" s="9">
        <f t="shared" si="4"/>
        <v>0</v>
      </c>
      <c r="R20" s="9">
        <f t="shared" si="5"/>
        <v>0</v>
      </c>
      <c r="T20" s="8"/>
    </row>
    <row r="21" spans="1:25" ht="15">
      <c r="A21" s="14">
        <v>32764</v>
      </c>
      <c r="J21" s="9">
        <f t="shared" si="0"/>
        <v>0</v>
      </c>
      <c r="K21" s="9">
        <f t="shared" si="1"/>
        <v>0</v>
      </c>
      <c r="L21" s="9">
        <f t="shared" si="7"/>
        <v>19</v>
      </c>
      <c r="M21" s="9">
        <f t="shared" si="7"/>
        <v>0</v>
      </c>
      <c r="N21" s="5">
        <f t="shared" si="2"/>
        <v>0</v>
      </c>
      <c r="O21" s="11">
        <f t="shared" si="8"/>
        <v>19</v>
      </c>
      <c r="P21" s="5">
        <f t="shared" si="3"/>
        <v>15.32258064516129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4">
        <v>32765</v>
      </c>
      <c r="J22" s="9">
        <f t="shared" si="0"/>
        <v>0</v>
      </c>
      <c r="K22" s="9">
        <f t="shared" si="1"/>
        <v>0</v>
      </c>
      <c r="L22" s="9">
        <f t="shared" si="7"/>
        <v>19</v>
      </c>
      <c r="M22" s="9">
        <f t="shared" si="7"/>
        <v>0</v>
      </c>
      <c r="N22" s="5">
        <f t="shared" si="2"/>
        <v>0</v>
      </c>
      <c r="O22" s="11">
        <f t="shared" si="8"/>
        <v>19</v>
      </c>
      <c r="P22" s="5">
        <f t="shared" si="3"/>
        <v>15.32258064516129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4">
        <v>32766</v>
      </c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19</v>
      </c>
      <c r="M23" s="9">
        <f t="shared" si="7"/>
        <v>0</v>
      </c>
      <c r="N23" s="5">
        <f t="shared" si="2"/>
        <v>0</v>
      </c>
      <c r="O23" s="11">
        <f t="shared" si="8"/>
        <v>19</v>
      </c>
      <c r="P23" s="5">
        <f t="shared" si="3"/>
        <v>15.32258064516129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4">
        <v>32767</v>
      </c>
      <c r="D24" s="9">
        <v>1</v>
      </c>
      <c r="E24" s="9">
        <v>2</v>
      </c>
      <c r="F24" s="9"/>
      <c r="H24" s="9"/>
      <c r="I24" s="9"/>
      <c r="J24" s="9">
        <f t="shared" si="0"/>
        <v>3</v>
      </c>
      <c r="K24" s="9">
        <f t="shared" si="1"/>
        <v>0</v>
      </c>
      <c r="L24" s="9">
        <f t="shared" si="7"/>
        <v>22</v>
      </c>
      <c r="M24" s="9">
        <f t="shared" si="7"/>
        <v>0</v>
      </c>
      <c r="N24" s="5">
        <f t="shared" si="2"/>
        <v>3</v>
      </c>
      <c r="O24" s="11">
        <f t="shared" si="8"/>
        <v>22</v>
      </c>
      <c r="P24" s="5">
        <f t="shared" si="3"/>
        <v>17.741935483870968</v>
      </c>
      <c r="Q24" s="9">
        <f t="shared" si="4"/>
        <v>0</v>
      </c>
      <c r="R24" s="9">
        <f t="shared" si="5"/>
        <v>3</v>
      </c>
      <c r="T24" s="8"/>
      <c r="X24"/>
      <c r="Y24"/>
    </row>
    <row r="25" spans="1:25" ht="15">
      <c r="A25" s="14">
        <v>32768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22</v>
      </c>
      <c r="M25" s="9">
        <f t="shared" si="9"/>
        <v>0</v>
      </c>
      <c r="N25" s="5">
        <f t="shared" si="2"/>
        <v>0</v>
      </c>
      <c r="O25" s="11">
        <f t="shared" si="8"/>
        <v>22</v>
      </c>
      <c r="P25" s="5">
        <f t="shared" si="3"/>
        <v>17.741935483870968</v>
      </c>
      <c r="Q25" s="9">
        <f t="shared" si="4"/>
        <v>0</v>
      </c>
      <c r="R25" s="9">
        <f t="shared" si="5"/>
        <v>0</v>
      </c>
      <c r="S25" s="8" t="s">
        <v>60</v>
      </c>
      <c r="X25"/>
      <c r="Y25"/>
    </row>
    <row r="26" spans="1:25" ht="15">
      <c r="A26" s="14">
        <v>32769</v>
      </c>
      <c r="D26" s="9">
        <v>1</v>
      </c>
      <c r="E26" s="9">
        <v>2</v>
      </c>
      <c r="G26" s="9"/>
      <c r="H26" s="9"/>
      <c r="I26" s="9"/>
      <c r="J26" s="9">
        <f t="shared" si="0"/>
        <v>3</v>
      </c>
      <c r="K26" s="9">
        <f t="shared" si="1"/>
        <v>0</v>
      </c>
      <c r="L26" s="9">
        <f t="shared" si="9"/>
        <v>25</v>
      </c>
      <c r="M26" s="9">
        <f t="shared" si="9"/>
        <v>0</v>
      </c>
      <c r="N26" s="5">
        <f t="shared" si="2"/>
        <v>3</v>
      </c>
      <c r="O26" s="11">
        <f t="shared" si="8"/>
        <v>25</v>
      </c>
      <c r="P26" s="5">
        <f t="shared" si="3"/>
        <v>20.161290322580644</v>
      </c>
      <c r="Q26" s="9">
        <f t="shared" si="4"/>
        <v>0</v>
      </c>
      <c r="R26" s="9">
        <f t="shared" si="5"/>
        <v>3</v>
      </c>
      <c r="T26" s="8"/>
      <c r="X26"/>
      <c r="Y26"/>
    </row>
    <row r="27" spans="1:25" ht="15">
      <c r="A27" s="14">
        <v>32770</v>
      </c>
      <c r="J27" s="9">
        <f t="shared" si="0"/>
        <v>0</v>
      </c>
      <c r="K27" s="9">
        <f t="shared" si="1"/>
        <v>0</v>
      </c>
      <c r="L27" s="9">
        <f t="shared" si="9"/>
        <v>25</v>
      </c>
      <c r="M27" s="9">
        <f t="shared" si="9"/>
        <v>0</v>
      </c>
      <c r="N27" s="5">
        <f t="shared" si="2"/>
        <v>0</v>
      </c>
      <c r="O27" s="11">
        <f t="shared" si="8"/>
        <v>25</v>
      </c>
      <c r="P27" s="5">
        <f t="shared" si="3"/>
        <v>20.161290322580644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2.75">
      <c r="A28" s="14">
        <v>32771</v>
      </c>
      <c r="J28" s="9">
        <f t="shared" si="0"/>
        <v>0</v>
      </c>
      <c r="K28" s="9">
        <f t="shared" si="1"/>
        <v>0</v>
      </c>
      <c r="L28" s="9">
        <f t="shared" si="9"/>
        <v>25</v>
      </c>
      <c r="M28" s="9">
        <f t="shared" si="9"/>
        <v>0</v>
      </c>
      <c r="N28" s="5">
        <f t="shared" si="2"/>
        <v>0</v>
      </c>
      <c r="O28" s="11">
        <f t="shared" si="8"/>
        <v>25</v>
      </c>
      <c r="P28" s="5">
        <f t="shared" si="3"/>
        <v>20.161290322580644</v>
      </c>
      <c r="Q28" s="9">
        <f t="shared" si="4"/>
        <v>0</v>
      </c>
      <c r="R28" s="9">
        <f t="shared" si="5"/>
        <v>0</v>
      </c>
      <c r="T28" s="8"/>
    </row>
    <row r="29" spans="1:18" ht="12.75">
      <c r="A29" s="14">
        <v>32772</v>
      </c>
      <c r="J29" s="9">
        <f t="shared" si="0"/>
        <v>0</v>
      </c>
      <c r="K29" s="9">
        <f t="shared" si="1"/>
        <v>0</v>
      </c>
      <c r="L29" s="9">
        <f t="shared" si="9"/>
        <v>25</v>
      </c>
      <c r="M29" s="9">
        <f t="shared" si="9"/>
        <v>0</v>
      </c>
      <c r="N29" s="5">
        <f t="shared" si="2"/>
        <v>0</v>
      </c>
      <c r="O29" s="11">
        <f t="shared" si="8"/>
        <v>25</v>
      </c>
      <c r="P29" s="5">
        <f t="shared" si="3"/>
        <v>20.161290322580644</v>
      </c>
      <c r="Q29" s="9">
        <f t="shared" si="4"/>
        <v>0</v>
      </c>
      <c r="R29" s="9">
        <f t="shared" si="5"/>
        <v>0</v>
      </c>
    </row>
    <row r="30" spans="1:20" ht="12.75">
      <c r="A30" s="14">
        <v>32773</v>
      </c>
      <c r="D30" s="9">
        <v>1</v>
      </c>
      <c r="E30" s="9">
        <v>1</v>
      </c>
      <c r="H30" s="9"/>
      <c r="I30" s="9"/>
      <c r="J30" s="9">
        <f t="shared" si="0"/>
        <v>2</v>
      </c>
      <c r="K30" s="9">
        <f t="shared" si="1"/>
        <v>0</v>
      </c>
      <c r="L30" s="9">
        <f t="shared" si="9"/>
        <v>27</v>
      </c>
      <c r="M30" s="9">
        <f t="shared" si="9"/>
        <v>0</v>
      </c>
      <c r="N30" s="5">
        <f t="shared" si="2"/>
        <v>2</v>
      </c>
      <c r="O30" s="11">
        <f t="shared" si="8"/>
        <v>27</v>
      </c>
      <c r="P30" s="5">
        <f t="shared" si="3"/>
        <v>21.774193548387096</v>
      </c>
      <c r="Q30" s="9">
        <f t="shared" si="4"/>
        <v>0</v>
      </c>
      <c r="R30" s="9">
        <f t="shared" si="5"/>
        <v>2</v>
      </c>
      <c r="T30" s="8"/>
    </row>
    <row r="31" spans="1:20" ht="12.75">
      <c r="A31" s="14">
        <v>32774</v>
      </c>
      <c r="D31" s="9">
        <v>1</v>
      </c>
      <c r="E31" s="9">
        <v>1</v>
      </c>
      <c r="G31" s="9"/>
      <c r="H31" s="9"/>
      <c r="I31" s="9"/>
      <c r="J31" s="9">
        <f t="shared" si="0"/>
        <v>2</v>
      </c>
      <c r="K31" s="9">
        <f t="shared" si="1"/>
        <v>0</v>
      </c>
      <c r="L31" s="9">
        <f t="shared" si="9"/>
        <v>29</v>
      </c>
      <c r="M31" s="9">
        <f t="shared" si="9"/>
        <v>0</v>
      </c>
      <c r="N31" s="5">
        <f t="shared" si="2"/>
        <v>2</v>
      </c>
      <c r="O31" s="11">
        <f t="shared" si="8"/>
        <v>29</v>
      </c>
      <c r="P31" s="5">
        <f t="shared" si="3"/>
        <v>23.387096774193548</v>
      </c>
      <c r="Q31" s="9">
        <f t="shared" si="4"/>
        <v>0</v>
      </c>
      <c r="R31" s="9">
        <f t="shared" si="5"/>
        <v>2</v>
      </c>
      <c r="T31" s="8"/>
    </row>
    <row r="32" spans="1:18" ht="12.75">
      <c r="A32" s="14">
        <v>32775</v>
      </c>
      <c r="J32" s="9">
        <f t="shared" si="0"/>
        <v>0</v>
      </c>
      <c r="K32" s="9">
        <f t="shared" si="1"/>
        <v>0</v>
      </c>
      <c r="L32" s="9">
        <f t="shared" si="9"/>
        <v>29</v>
      </c>
      <c r="M32" s="9">
        <f t="shared" si="9"/>
        <v>0</v>
      </c>
      <c r="N32" s="5">
        <f t="shared" si="2"/>
        <v>0</v>
      </c>
      <c r="O32" s="11">
        <f t="shared" si="8"/>
        <v>29</v>
      </c>
      <c r="P32" s="5">
        <f t="shared" si="3"/>
        <v>23.387096774193548</v>
      </c>
      <c r="Q32" s="9">
        <f t="shared" si="4"/>
        <v>0</v>
      </c>
      <c r="R32" s="9">
        <f t="shared" si="5"/>
        <v>0</v>
      </c>
    </row>
    <row r="33" spans="1:18" ht="12.75">
      <c r="A33" s="14">
        <v>32776</v>
      </c>
      <c r="J33" s="9">
        <f t="shared" si="0"/>
        <v>0</v>
      </c>
      <c r="K33" s="9">
        <f t="shared" si="1"/>
        <v>0</v>
      </c>
      <c r="L33" s="9">
        <f t="shared" si="9"/>
        <v>29</v>
      </c>
      <c r="M33" s="9">
        <f t="shared" si="9"/>
        <v>0</v>
      </c>
      <c r="N33" s="5">
        <f t="shared" si="2"/>
        <v>0</v>
      </c>
      <c r="O33" s="11">
        <f t="shared" si="8"/>
        <v>29</v>
      </c>
      <c r="P33" s="5">
        <f t="shared" si="3"/>
        <v>23.387096774193548</v>
      </c>
      <c r="Q33" s="9">
        <f t="shared" si="4"/>
        <v>0</v>
      </c>
      <c r="R33" s="9">
        <f t="shared" si="5"/>
        <v>0</v>
      </c>
    </row>
    <row r="34" spans="1:18" ht="12.75">
      <c r="A34" s="14">
        <v>32777</v>
      </c>
      <c r="D34" s="9">
        <v>5</v>
      </c>
      <c r="E34" s="9">
        <v>2</v>
      </c>
      <c r="H34" s="9"/>
      <c r="I34" s="9"/>
      <c r="J34" s="9">
        <f t="shared" si="0"/>
        <v>7</v>
      </c>
      <c r="K34" s="9">
        <f t="shared" si="1"/>
        <v>0</v>
      </c>
      <c r="L34" s="9">
        <f t="shared" si="9"/>
        <v>36</v>
      </c>
      <c r="M34" s="9">
        <f t="shared" si="9"/>
        <v>0</v>
      </c>
      <c r="N34" s="5">
        <f t="shared" si="2"/>
        <v>7</v>
      </c>
      <c r="O34" s="11">
        <f t="shared" si="8"/>
        <v>36</v>
      </c>
      <c r="P34" s="5">
        <f t="shared" si="3"/>
        <v>29.032258064516128</v>
      </c>
      <c r="Q34" s="9">
        <f t="shared" si="4"/>
        <v>0</v>
      </c>
      <c r="R34" s="9">
        <f t="shared" si="5"/>
        <v>7</v>
      </c>
    </row>
    <row r="35" spans="1:18" ht="12.75">
      <c r="A35" s="14">
        <v>32778</v>
      </c>
      <c r="J35" s="9">
        <f t="shared" si="0"/>
        <v>0</v>
      </c>
      <c r="K35" s="9">
        <f t="shared" si="1"/>
        <v>0</v>
      </c>
      <c r="L35" s="9">
        <f t="shared" si="9"/>
        <v>36</v>
      </c>
      <c r="M35" s="9">
        <f t="shared" si="9"/>
        <v>0</v>
      </c>
      <c r="N35" s="5">
        <f t="shared" si="2"/>
        <v>0</v>
      </c>
      <c r="O35" s="11">
        <f t="shared" si="8"/>
        <v>36</v>
      </c>
      <c r="P35" s="5">
        <f t="shared" si="3"/>
        <v>29.032258064516128</v>
      </c>
      <c r="Q35" s="9">
        <f t="shared" si="4"/>
        <v>0</v>
      </c>
      <c r="R35" s="9">
        <f t="shared" si="5"/>
        <v>0</v>
      </c>
    </row>
    <row r="36" spans="1:18" ht="12.75">
      <c r="A36" s="14">
        <v>32779</v>
      </c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36</v>
      </c>
      <c r="M36" s="9">
        <f t="shared" si="9"/>
        <v>0</v>
      </c>
      <c r="N36" s="5">
        <f aca="true" t="shared" si="12" ref="N36:N67">(+J36+K36)*($J$103/($J$103+$K$103))</f>
        <v>0</v>
      </c>
      <c r="O36" s="11">
        <f t="shared" si="8"/>
        <v>36</v>
      </c>
      <c r="P36" s="5">
        <f aca="true" t="shared" si="13" ref="P36:P67">O36*100/$N$103</f>
        <v>29.032258064516128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2.75">
      <c r="A37" s="14">
        <v>32780</v>
      </c>
      <c r="J37" s="9">
        <f t="shared" si="10"/>
        <v>0</v>
      </c>
      <c r="K37" s="9">
        <f t="shared" si="11"/>
        <v>0</v>
      </c>
      <c r="L37" s="9">
        <f t="shared" si="9"/>
        <v>36</v>
      </c>
      <c r="M37" s="9">
        <f t="shared" si="9"/>
        <v>0</v>
      </c>
      <c r="N37" s="5">
        <f t="shared" si="12"/>
        <v>0</v>
      </c>
      <c r="O37" s="11">
        <f aca="true" t="shared" si="16" ref="O37:O68">O36+N37</f>
        <v>36</v>
      </c>
      <c r="P37" s="5">
        <f t="shared" si="13"/>
        <v>29.032258064516128</v>
      </c>
      <c r="Q37" s="9">
        <f t="shared" si="14"/>
        <v>0</v>
      </c>
      <c r="R37" s="9">
        <f t="shared" si="15"/>
        <v>0</v>
      </c>
    </row>
    <row r="38" spans="1:18" ht="12.75">
      <c r="A38" s="14">
        <v>32781</v>
      </c>
      <c r="E38" s="9">
        <v>1</v>
      </c>
      <c r="H38" s="9"/>
      <c r="I38" s="9"/>
      <c r="J38" s="9">
        <f t="shared" si="10"/>
        <v>1</v>
      </c>
      <c r="K38" s="9">
        <f t="shared" si="11"/>
        <v>0</v>
      </c>
      <c r="L38" s="9">
        <f t="shared" si="9"/>
        <v>37</v>
      </c>
      <c r="M38" s="9">
        <f t="shared" si="9"/>
        <v>0</v>
      </c>
      <c r="N38" s="5">
        <f t="shared" si="12"/>
        <v>1</v>
      </c>
      <c r="O38" s="11">
        <f t="shared" si="16"/>
        <v>37</v>
      </c>
      <c r="P38" s="5">
        <f t="shared" si="13"/>
        <v>29.838709677419356</v>
      </c>
      <c r="Q38" s="9">
        <f t="shared" si="14"/>
        <v>0</v>
      </c>
      <c r="R38" s="9">
        <f t="shared" si="15"/>
        <v>1</v>
      </c>
    </row>
    <row r="39" spans="1:19" ht="12.75">
      <c r="A39" s="14">
        <v>32782</v>
      </c>
      <c r="J39" s="9">
        <f t="shared" si="10"/>
        <v>0</v>
      </c>
      <c r="K39" s="9">
        <f t="shared" si="11"/>
        <v>0</v>
      </c>
      <c r="L39" s="9">
        <f t="shared" si="9"/>
        <v>37</v>
      </c>
      <c r="M39" s="9">
        <f t="shared" si="9"/>
        <v>0</v>
      </c>
      <c r="N39" s="5">
        <f t="shared" si="12"/>
        <v>0</v>
      </c>
      <c r="O39" s="11">
        <f t="shared" si="16"/>
        <v>37</v>
      </c>
      <c r="P39" s="5">
        <f t="shared" si="13"/>
        <v>29.838709677419356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2.75">
      <c r="A40" s="14">
        <v>32783</v>
      </c>
      <c r="J40" s="9">
        <f t="shared" si="10"/>
        <v>0</v>
      </c>
      <c r="K40" s="9">
        <f t="shared" si="11"/>
        <v>0</v>
      </c>
      <c r="L40" s="9">
        <f t="shared" si="9"/>
        <v>37</v>
      </c>
      <c r="M40" s="9">
        <f t="shared" si="9"/>
        <v>0</v>
      </c>
      <c r="N40" s="5">
        <f t="shared" si="12"/>
        <v>0</v>
      </c>
      <c r="O40" s="11">
        <f t="shared" si="16"/>
        <v>37</v>
      </c>
      <c r="P40" s="5">
        <f t="shared" si="13"/>
        <v>29.838709677419356</v>
      </c>
      <c r="Q40" s="9">
        <f t="shared" si="14"/>
        <v>0</v>
      </c>
      <c r="R40" s="9">
        <f t="shared" si="15"/>
        <v>0</v>
      </c>
    </row>
    <row r="41" spans="1:18" ht="12.75">
      <c r="A41" s="14">
        <v>32784</v>
      </c>
      <c r="J41" s="9">
        <f t="shared" si="10"/>
        <v>0</v>
      </c>
      <c r="K41" s="9">
        <f t="shared" si="11"/>
        <v>0</v>
      </c>
      <c r="L41" s="9">
        <f t="shared" si="9"/>
        <v>37</v>
      </c>
      <c r="M41" s="9">
        <f t="shared" si="9"/>
        <v>0</v>
      </c>
      <c r="N41" s="5">
        <f t="shared" si="12"/>
        <v>0</v>
      </c>
      <c r="O41" s="11">
        <f t="shared" si="16"/>
        <v>37</v>
      </c>
      <c r="P41" s="5">
        <f t="shared" si="13"/>
        <v>29.838709677419356</v>
      </c>
      <c r="Q41" s="9">
        <f t="shared" si="14"/>
        <v>0</v>
      </c>
      <c r="R41" s="9">
        <f t="shared" si="15"/>
        <v>0</v>
      </c>
    </row>
    <row r="42" spans="1:18" ht="12.75">
      <c r="A42" s="14">
        <v>32785</v>
      </c>
      <c r="C42" s="9">
        <v>1</v>
      </c>
      <c r="D42" s="9">
        <v>1</v>
      </c>
      <c r="I42" s="9"/>
      <c r="J42" s="9">
        <f t="shared" si="10"/>
        <v>0</v>
      </c>
      <c r="K42" s="9">
        <f t="shared" si="11"/>
        <v>0</v>
      </c>
      <c r="L42" s="9">
        <f t="shared" si="9"/>
        <v>37</v>
      </c>
      <c r="M42" s="9">
        <f t="shared" si="9"/>
        <v>0</v>
      </c>
      <c r="N42" s="5">
        <f t="shared" si="12"/>
        <v>0</v>
      </c>
      <c r="O42" s="11">
        <f t="shared" si="16"/>
        <v>37</v>
      </c>
      <c r="P42" s="5">
        <f t="shared" si="13"/>
        <v>29.838709677419356</v>
      </c>
      <c r="Q42" s="9">
        <f t="shared" si="14"/>
        <v>1</v>
      </c>
      <c r="R42" s="9">
        <f t="shared" si="15"/>
        <v>1</v>
      </c>
    </row>
    <row r="43" spans="1:18" ht="12.75">
      <c r="A43" s="14">
        <v>32786</v>
      </c>
      <c r="J43" s="9">
        <f t="shared" si="10"/>
        <v>0</v>
      </c>
      <c r="K43" s="9">
        <f t="shared" si="11"/>
        <v>0</v>
      </c>
      <c r="L43" s="9">
        <f t="shared" si="9"/>
        <v>37</v>
      </c>
      <c r="M43" s="9">
        <f t="shared" si="9"/>
        <v>0</v>
      </c>
      <c r="N43" s="5">
        <f t="shared" si="12"/>
        <v>0</v>
      </c>
      <c r="O43" s="11">
        <f t="shared" si="16"/>
        <v>37</v>
      </c>
      <c r="P43" s="5">
        <f t="shared" si="13"/>
        <v>29.838709677419356</v>
      </c>
      <c r="Q43" s="9">
        <f t="shared" si="14"/>
        <v>0</v>
      </c>
      <c r="R43" s="9">
        <f t="shared" si="15"/>
        <v>0</v>
      </c>
    </row>
    <row r="44" spans="1:18" ht="12.75">
      <c r="A44" s="14">
        <v>32787</v>
      </c>
      <c r="J44" s="9">
        <f t="shared" si="10"/>
        <v>0</v>
      </c>
      <c r="K44" s="9">
        <f t="shared" si="11"/>
        <v>0</v>
      </c>
      <c r="L44" s="9">
        <f t="shared" si="9"/>
        <v>37</v>
      </c>
      <c r="M44" s="9">
        <f t="shared" si="9"/>
        <v>0</v>
      </c>
      <c r="N44" s="5">
        <f t="shared" si="12"/>
        <v>0</v>
      </c>
      <c r="O44" s="11">
        <f t="shared" si="16"/>
        <v>37</v>
      </c>
      <c r="P44" s="5">
        <f t="shared" si="13"/>
        <v>29.838709677419356</v>
      </c>
      <c r="Q44" s="9">
        <f t="shared" si="14"/>
        <v>0</v>
      </c>
      <c r="R44" s="9">
        <f t="shared" si="15"/>
        <v>0</v>
      </c>
    </row>
    <row r="45" spans="1:18" ht="12.75">
      <c r="A45" s="14">
        <v>32788</v>
      </c>
      <c r="C45" s="9">
        <v>1</v>
      </c>
      <c r="D45" s="9">
        <v>2</v>
      </c>
      <c r="E45" s="9">
        <v>1</v>
      </c>
      <c r="H45" s="9"/>
      <c r="I45" s="9"/>
      <c r="J45" s="9">
        <f t="shared" si="10"/>
        <v>2</v>
      </c>
      <c r="K45" s="9">
        <f t="shared" si="11"/>
        <v>0</v>
      </c>
      <c r="L45" s="9">
        <f aca="true" t="shared" si="17" ref="L45:M64">L44+J45</f>
        <v>39</v>
      </c>
      <c r="M45" s="9">
        <f t="shared" si="17"/>
        <v>0</v>
      </c>
      <c r="N45" s="5">
        <f t="shared" si="12"/>
        <v>2</v>
      </c>
      <c r="O45" s="11">
        <f t="shared" si="16"/>
        <v>39</v>
      </c>
      <c r="P45" s="5">
        <f t="shared" si="13"/>
        <v>31.451612903225808</v>
      </c>
      <c r="Q45" s="9">
        <f t="shared" si="14"/>
        <v>1</v>
      </c>
      <c r="R45" s="9">
        <f t="shared" si="15"/>
        <v>3</v>
      </c>
    </row>
    <row r="46" spans="1:18" ht="12.75">
      <c r="A46" s="14">
        <v>32789</v>
      </c>
      <c r="J46" s="9">
        <f t="shared" si="10"/>
        <v>0</v>
      </c>
      <c r="K46" s="9">
        <f t="shared" si="11"/>
        <v>0</v>
      </c>
      <c r="L46" s="9">
        <f t="shared" si="17"/>
        <v>39</v>
      </c>
      <c r="M46" s="9">
        <f t="shared" si="17"/>
        <v>0</v>
      </c>
      <c r="N46" s="5">
        <f t="shared" si="12"/>
        <v>0</v>
      </c>
      <c r="O46" s="11">
        <f t="shared" si="16"/>
        <v>39</v>
      </c>
      <c r="P46" s="5">
        <f t="shared" si="13"/>
        <v>31.451612903225808</v>
      </c>
      <c r="Q46" s="9">
        <f t="shared" si="14"/>
        <v>0</v>
      </c>
      <c r="R46" s="9">
        <f t="shared" si="15"/>
        <v>0</v>
      </c>
    </row>
    <row r="47" spans="1:18" ht="12.75">
      <c r="A47" s="14">
        <v>32790</v>
      </c>
      <c r="J47" s="9">
        <f t="shared" si="10"/>
        <v>0</v>
      </c>
      <c r="K47" s="9">
        <f t="shared" si="11"/>
        <v>0</v>
      </c>
      <c r="L47" s="9">
        <f t="shared" si="17"/>
        <v>39</v>
      </c>
      <c r="M47" s="9">
        <f t="shared" si="17"/>
        <v>0</v>
      </c>
      <c r="N47" s="5">
        <f t="shared" si="12"/>
        <v>0</v>
      </c>
      <c r="O47" s="11">
        <f t="shared" si="16"/>
        <v>39</v>
      </c>
      <c r="P47" s="5">
        <f t="shared" si="13"/>
        <v>31.451612903225808</v>
      </c>
      <c r="Q47" s="9">
        <f t="shared" si="14"/>
        <v>0</v>
      </c>
      <c r="R47" s="9">
        <f t="shared" si="15"/>
        <v>0</v>
      </c>
    </row>
    <row r="48" spans="1:18" ht="12.75">
      <c r="A48" s="14">
        <v>32791</v>
      </c>
      <c r="J48" s="9">
        <f t="shared" si="10"/>
        <v>0</v>
      </c>
      <c r="K48" s="9">
        <f t="shared" si="11"/>
        <v>0</v>
      </c>
      <c r="L48" s="9">
        <f t="shared" si="17"/>
        <v>39</v>
      </c>
      <c r="M48" s="9">
        <f t="shared" si="17"/>
        <v>0</v>
      </c>
      <c r="N48" s="5">
        <f t="shared" si="12"/>
        <v>0</v>
      </c>
      <c r="O48" s="11">
        <f t="shared" si="16"/>
        <v>39</v>
      </c>
      <c r="P48" s="5">
        <f t="shared" si="13"/>
        <v>31.451612903225808</v>
      </c>
      <c r="Q48" s="9">
        <f t="shared" si="14"/>
        <v>0</v>
      </c>
      <c r="R48" s="9">
        <f t="shared" si="15"/>
        <v>0</v>
      </c>
    </row>
    <row r="49" spans="1:18" ht="12.75">
      <c r="A49" s="14">
        <v>32792</v>
      </c>
      <c r="D49" s="9">
        <v>8</v>
      </c>
      <c r="E49" s="9">
        <v>5</v>
      </c>
      <c r="H49" s="9"/>
      <c r="I49" s="9"/>
      <c r="J49" s="9">
        <f t="shared" si="10"/>
        <v>13</v>
      </c>
      <c r="K49" s="9">
        <f t="shared" si="11"/>
        <v>0</v>
      </c>
      <c r="L49" s="9">
        <f t="shared" si="17"/>
        <v>52</v>
      </c>
      <c r="M49" s="9">
        <f t="shared" si="17"/>
        <v>0</v>
      </c>
      <c r="N49" s="5">
        <f t="shared" si="12"/>
        <v>13</v>
      </c>
      <c r="O49" s="11">
        <f t="shared" si="16"/>
        <v>52</v>
      </c>
      <c r="P49" s="5">
        <f t="shared" si="13"/>
        <v>41.935483870967744</v>
      </c>
      <c r="Q49" s="9">
        <f t="shared" si="14"/>
        <v>0</v>
      </c>
      <c r="R49" s="9">
        <f t="shared" si="15"/>
        <v>13</v>
      </c>
    </row>
    <row r="50" spans="1:18" ht="12.75">
      <c r="A50" s="14">
        <v>32793</v>
      </c>
      <c r="J50" s="9">
        <f t="shared" si="10"/>
        <v>0</v>
      </c>
      <c r="K50" s="9">
        <f t="shared" si="11"/>
        <v>0</v>
      </c>
      <c r="L50" s="9">
        <f t="shared" si="17"/>
        <v>52</v>
      </c>
      <c r="M50" s="9">
        <f t="shared" si="17"/>
        <v>0</v>
      </c>
      <c r="N50" s="5">
        <f t="shared" si="12"/>
        <v>0</v>
      </c>
      <c r="O50" s="11">
        <f t="shared" si="16"/>
        <v>52</v>
      </c>
      <c r="P50" s="5">
        <f t="shared" si="13"/>
        <v>41.935483870967744</v>
      </c>
      <c r="Q50" s="9">
        <f t="shared" si="14"/>
        <v>0</v>
      </c>
      <c r="R50" s="9">
        <f t="shared" si="15"/>
        <v>0</v>
      </c>
    </row>
    <row r="51" spans="1:18" ht="12.75">
      <c r="A51" s="14">
        <v>32794</v>
      </c>
      <c r="J51" s="9">
        <f t="shared" si="10"/>
        <v>0</v>
      </c>
      <c r="K51" s="9">
        <f t="shared" si="11"/>
        <v>0</v>
      </c>
      <c r="L51" s="9">
        <f t="shared" si="17"/>
        <v>52</v>
      </c>
      <c r="M51" s="9">
        <f t="shared" si="17"/>
        <v>0</v>
      </c>
      <c r="N51" s="5">
        <f t="shared" si="12"/>
        <v>0</v>
      </c>
      <c r="O51" s="11">
        <f t="shared" si="16"/>
        <v>52</v>
      </c>
      <c r="P51" s="5">
        <f t="shared" si="13"/>
        <v>41.935483870967744</v>
      </c>
      <c r="Q51" s="9">
        <f t="shared" si="14"/>
        <v>0</v>
      </c>
      <c r="R51" s="9">
        <f t="shared" si="15"/>
        <v>0</v>
      </c>
    </row>
    <row r="52" spans="1:18" ht="12.75">
      <c r="A52" s="14">
        <v>32795</v>
      </c>
      <c r="B52" s="9">
        <v>1</v>
      </c>
      <c r="C52" s="9">
        <v>1</v>
      </c>
      <c r="D52" s="9">
        <v>6</v>
      </c>
      <c r="E52" s="9">
        <v>9</v>
      </c>
      <c r="F52" s="9"/>
      <c r="H52" s="9"/>
      <c r="I52" s="9"/>
      <c r="J52" s="9">
        <f t="shared" si="10"/>
        <v>13</v>
      </c>
      <c r="K52" s="9">
        <f t="shared" si="11"/>
        <v>0</v>
      </c>
      <c r="L52" s="9">
        <f t="shared" si="17"/>
        <v>65</v>
      </c>
      <c r="M52" s="9">
        <f t="shared" si="17"/>
        <v>0</v>
      </c>
      <c r="N52" s="5">
        <f t="shared" si="12"/>
        <v>13</v>
      </c>
      <c r="O52" s="11">
        <f t="shared" si="16"/>
        <v>65</v>
      </c>
      <c r="P52" s="5">
        <f t="shared" si="13"/>
        <v>52.41935483870968</v>
      </c>
      <c r="Q52" s="9">
        <f t="shared" si="14"/>
        <v>2</v>
      </c>
      <c r="R52" s="9">
        <f t="shared" si="15"/>
        <v>15</v>
      </c>
    </row>
    <row r="53" spans="1:19" ht="12.75">
      <c r="A53" s="14">
        <v>32796</v>
      </c>
      <c r="J53" s="9">
        <f t="shared" si="10"/>
        <v>0</v>
      </c>
      <c r="K53" s="9">
        <f t="shared" si="11"/>
        <v>0</v>
      </c>
      <c r="L53" s="9">
        <f t="shared" si="17"/>
        <v>65</v>
      </c>
      <c r="M53" s="9">
        <f t="shared" si="17"/>
        <v>0</v>
      </c>
      <c r="N53" s="5">
        <f t="shared" si="12"/>
        <v>0</v>
      </c>
      <c r="O53" s="11">
        <f t="shared" si="16"/>
        <v>65</v>
      </c>
      <c r="P53" s="5">
        <f t="shared" si="13"/>
        <v>52.41935483870968</v>
      </c>
      <c r="Q53" s="9">
        <f t="shared" si="14"/>
        <v>0</v>
      </c>
      <c r="R53" s="9">
        <f t="shared" si="15"/>
        <v>0</v>
      </c>
      <c r="S53" s="8" t="s">
        <v>62</v>
      </c>
    </row>
    <row r="54" spans="1:18" ht="12.75">
      <c r="A54" s="14">
        <v>32797</v>
      </c>
      <c r="D54" s="9">
        <v>2</v>
      </c>
      <c r="E54" s="9">
        <v>2</v>
      </c>
      <c r="H54" s="9"/>
      <c r="I54" s="9"/>
      <c r="J54" s="9">
        <f t="shared" si="10"/>
        <v>4</v>
      </c>
      <c r="K54" s="9">
        <f t="shared" si="11"/>
        <v>0</v>
      </c>
      <c r="L54" s="9">
        <f t="shared" si="17"/>
        <v>69</v>
      </c>
      <c r="M54" s="9">
        <f t="shared" si="17"/>
        <v>0</v>
      </c>
      <c r="N54" s="5">
        <f t="shared" si="12"/>
        <v>4</v>
      </c>
      <c r="O54" s="11">
        <f t="shared" si="16"/>
        <v>69</v>
      </c>
      <c r="P54" s="5">
        <f t="shared" si="13"/>
        <v>55.645161290322584</v>
      </c>
      <c r="Q54" s="9">
        <f t="shared" si="14"/>
        <v>0</v>
      </c>
      <c r="R54" s="9">
        <f t="shared" si="15"/>
        <v>4</v>
      </c>
    </row>
    <row r="55" spans="1:18" ht="12.75">
      <c r="A55" s="14">
        <v>32798</v>
      </c>
      <c r="J55" s="9">
        <f t="shared" si="10"/>
        <v>0</v>
      </c>
      <c r="K55" s="9">
        <f t="shared" si="11"/>
        <v>0</v>
      </c>
      <c r="L55" s="9">
        <f t="shared" si="17"/>
        <v>69</v>
      </c>
      <c r="M55" s="9">
        <f t="shared" si="17"/>
        <v>0</v>
      </c>
      <c r="N55" s="5">
        <f t="shared" si="12"/>
        <v>0</v>
      </c>
      <c r="O55" s="11">
        <f t="shared" si="16"/>
        <v>69</v>
      </c>
      <c r="P55" s="5">
        <f t="shared" si="13"/>
        <v>55.645161290322584</v>
      </c>
      <c r="Q55" s="9">
        <f t="shared" si="14"/>
        <v>0</v>
      </c>
      <c r="R55" s="9">
        <f t="shared" si="15"/>
        <v>0</v>
      </c>
    </row>
    <row r="56" spans="1:18" ht="12.75">
      <c r="A56" s="14">
        <v>32799</v>
      </c>
      <c r="J56" s="9">
        <f t="shared" si="10"/>
        <v>0</v>
      </c>
      <c r="K56" s="9">
        <f t="shared" si="11"/>
        <v>0</v>
      </c>
      <c r="L56" s="9">
        <f t="shared" si="17"/>
        <v>69</v>
      </c>
      <c r="M56" s="9">
        <f t="shared" si="17"/>
        <v>0</v>
      </c>
      <c r="N56" s="5">
        <f t="shared" si="12"/>
        <v>0</v>
      </c>
      <c r="O56" s="11">
        <f t="shared" si="16"/>
        <v>69</v>
      </c>
      <c r="P56" s="5">
        <f t="shared" si="13"/>
        <v>55.645161290322584</v>
      </c>
      <c r="Q56" s="9">
        <f t="shared" si="14"/>
        <v>0</v>
      </c>
      <c r="R56" s="9">
        <f t="shared" si="15"/>
        <v>0</v>
      </c>
    </row>
    <row r="57" spans="1:18" ht="12.75">
      <c r="A57" s="14">
        <v>32800</v>
      </c>
      <c r="J57" s="9">
        <f t="shared" si="10"/>
        <v>0</v>
      </c>
      <c r="K57" s="9">
        <f t="shared" si="11"/>
        <v>0</v>
      </c>
      <c r="L57" s="9">
        <f t="shared" si="17"/>
        <v>69</v>
      </c>
      <c r="M57" s="9">
        <f t="shared" si="17"/>
        <v>0</v>
      </c>
      <c r="N57" s="5">
        <f t="shared" si="12"/>
        <v>0</v>
      </c>
      <c r="O57" s="11">
        <f t="shared" si="16"/>
        <v>69</v>
      </c>
      <c r="P57" s="5">
        <f t="shared" si="13"/>
        <v>55.645161290322584</v>
      </c>
      <c r="Q57" s="9">
        <f t="shared" si="14"/>
        <v>0</v>
      </c>
      <c r="R57" s="9">
        <f t="shared" si="15"/>
        <v>0</v>
      </c>
    </row>
    <row r="58" spans="1:18" ht="12.75">
      <c r="A58" s="14">
        <v>32801</v>
      </c>
      <c r="D58" s="9">
        <v>6</v>
      </c>
      <c r="E58" s="9">
        <v>3</v>
      </c>
      <c r="H58" s="9"/>
      <c r="I58" s="9"/>
      <c r="J58" s="9">
        <f t="shared" si="10"/>
        <v>9</v>
      </c>
      <c r="K58" s="9">
        <f t="shared" si="11"/>
        <v>0</v>
      </c>
      <c r="L58" s="9">
        <f t="shared" si="17"/>
        <v>78</v>
      </c>
      <c r="M58" s="9">
        <f t="shared" si="17"/>
        <v>0</v>
      </c>
      <c r="N58" s="5">
        <f t="shared" si="12"/>
        <v>9</v>
      </c>
      <c r="O58" s="11">
        <f t="shared" si="16"/>
        <v>78</v>
      </c>
      <c r="P58" s="5">
        <f t="shared" si="13"/>
        <v>62.903225806451616</v>
      </c>
      <c r="Q58" s="9">
        <f t="shared" si="14"/>
        <v>0</v>
      </c>
      <c r="R58" s="9">
        <f t="shared" si="15"/>
        <v>9</v>
      </c>
    </row>
    <row r="59" spans="1:18" ht="12.75">
      <c r="A59" s="14">
        <v>32802</v>
      </c>
      <c r="D59" s="9">
        <v>1</v>
      </c>
      <c r="J59" s="9">
        <f t="shared" si="10"/>
        <v>1</v>
      </c>
      <c r="K59" s="9">
        <f t="shared" si="11"/>
        <v>0</v>
      </c>
      <c r="L59" s="9">
        <f t="shared" si="17"/>
        <v>79</v>
      </c>
      <c r="M59" s="9">
        <f t="shared" si="17"/>
        <v>0</v>
      </c>
      <c r="N59" s="5">
        <f t="shared" si="12"/>
        <v>1</v>
      </c>
      <c r="O59" s="11">
        <f t="shared" si="16"/>
        <v>79</v>
      </c>
      <c r="P59" s="5">
        <f t="shared" si="13"/>
        <v>63.70967741935484</v>
      </c>
      <c r="Q59" s="9">
        <f t="shared" si="14"/>
        <v>0</v>
      </c>
      <c r="R59" s="9">
        <f t="shared" si="15"/>
        <v>1</v>
      </c>
    </row>
    <row r="60" spans="1:18" ht="12.75">
      <c r="A60" s="14">
        <v>32803</v>
      </c>
      <c r="J60" s="9">
        <f t="shared" si="10"/>
        <v>0</v>
      </c>
      <c r="K60" s="9">
        <f t="shared" si="11"/>
        <v>0</v>
      </c>
      <c r="L60" s="9">
        <f t="shared" si="17"/>
        <v>79</v>
      </c>
      <c r="M60" s="9">
        <f t="shared" si="17"/>
        <v>0</v>
      </c>
      <c r="N60" s="5">
        <f t="shared" si="12"/>
        <v>0</v>
      </c>
      <c r="O60" s="11">
        <f t="shared" si="16"/>
        <v>79</v>
      </c>
      <c r="P60" s="5">
        <f t="shared" si="13"/>
        <v>63.70967741935484</v>
      </c>
      <c r="Q60" s="9">
        <f t="shared" si="14"/>
        <v>0</v>
      </c>
      <c r="R60" s="9">
        <f t="shared" si="15"/>
        <v>0</v>
      </c>
    </row>
    <row r="61" spans="1:18" ht="12.75">
      <c r="A61" s="14">
        <v>32804</v>
      </c>
      <c r="J61" s="9">
        <f t="shared" si="10"/>
        <v>0</v>
      </c>
      <c r="K61" s="9">
        <f t="shared" si="11"/>
        <v>0</v>
      </c>
      <c r="L61" s="9">
        <f t="shared" si="17"/>
        <v>79</v>
      </c>
      <c r="M61" s="9">
        <f t="shared" si="17"/>
        <v>0</v>
      </c>
      <c r="N61" s="5">
        <f t="shared" si="12"/>
        <v>0</v>
      </c>
      <c r="O61" s="11">
        <f t="shared" si="16"/>
        <v>79</v>
      </c>
      <c r="P61" s="5">
        <f t="shared" si="13"/>
        <v>63.70967741935484</v>
      </c>
      <c r="Q61" s="9">
        <f t="shared" si="14"/>
        <v>0</v>
      </c>
      <c r="R61" s="9">
        <f t="shared" si="15"/>
        <v>0</v>
      </c>
    </row>
    <row r="62" spans="1:18" ht="12.75">
      <c r="A62" s="14">
        <v>32805</v>
      </c>
      <c r="J62" s="9">
        <f t="shared" si="10"/>
        <v>0</v>
      </c>
      <c r="K62" s="9">
        <f t="shared" si="11"/>
        <v>0</v>
      </c>
      <c r="L62" s="9">
        <f t="shared" si="17"/>
        <v>79</v>
      </c>
      <c r="M62" s="9">
        <f t="shared" si="17"/>
        <v>0</v>
      </c>
      <c r="N62" s="5">
        <f t="shared" si="12"/>
        <v>0</v>
      </c>
      <c r="O62" s="11">
        <f t="shared" si="16"/>
        <v>79</v>
      </c>
      <c r="P62" s="5">
        <f t="shared" si="13"/>
        <v>63.70967741935484</v>
      </c>
      <c r="Q62" s="9">
        <f t="shared" si="14"/>
        <v>0</v>
      </c>
      <c r="R62" s="9">
        <f t="shared" si="15"/>
        <v>0</v>
      </c>
    </row>
    <row r="63" spans="1:18" ht="12.75">
      <c r="A63" s="14">
        <v>32806</v>
      </c>
      <c r="D63" s="9">
        <v>1</v>
      </c>
      <c r="E63" s="9">
        <v>2</v>
      </c>
      <c r="G63" s="9"/>
      <c r="H63" s="9"/>
      <c r="I63" s="9"/>
      <c r="J63" s="9">
        <f t="shared" si="10"/>
        <v>3</v>
      </c>
      <c r="K63" s="9">
        <f t="shared" si="11"/>
        <v>0</v>
      </c>
      <c r="L63" s="9">
        <f t="shared" si="17"/>
        <v>82</v>
      </c>
      <c r="M63" s="9">
        <f t="shared" si="17"/>
        <v>0</v>
      </c>
      <c r="N63" s="5">
        <f t="shared" si="12"/>
        <v>3</v>
      </c>
      <c r="O63" s="11">
        <f t="shared" si="16"/>
        <v>82</v>
      </c>
      <c r="P63" s="5">
        <f t="shared" si="13"/>
        <v>66.12903225806451</v>
      </c>
      <c r="Q63" s="9">
        <f t="shared" si="14"/>
        <v>0</v>
      </c>
      <c r="R63" s="9">
        <f t="shared" si="15"/>
        <v>3</v>
      </c>
    </row>
    <row r="64" spans="1:18" ht="12.75">
      <c r="A64" s="14">
        <v>32807</v>
      </c>
      <c r="J64" s="9">
        <f t="shared" si="10"/>
        <v>0</v>
      </c>
      <c r="K64" s="9">
        <f t="shared" si="11"/>
        <v>0</v>
      </c>
      <c r="L64" s="9">
        <f t="shared" si="17"/>
        <v>82</v>
      </c>
      <c r="M64" s="9">
        <f t="shared" si="17"/>
        <v>0</v>
      </c>
      <c r="N64" s="5">
        <f t="shared" si="12"/>
        <v>0</v>
      </c>
      <c r="O64" s="11">
        <f t="shared" si="16"/>
        <v>82</v>
      </c>
      <c r="P64" s="5">
        <f t="shared" si="13"/>
        <v>66.12903225806451</v>
      </c>
      <c r="Q64" s="9">
        <f t="shared" si="14"/>
        <v>0</v>
      </c>
      <c r="R64" s="9">
        <f t="shared" si="15"/>
        <v>0</v>
      </c>
    </row>
    <row r="65" spans="1:18" ht="12.75">
      <c r="A65" s="14">
        <v>32808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82</v>
      </c>
      <c r="M65" s="9">
        <f t="shared" si="18"/>
        <v>0</v>
      </c>
      <c r="N65" s="5">
        <f t="shared" si="12"/>
        <v>0</v>
      </c>
      <c r="O65" s="11">
        <f t="shared" si="16"/>
        <v>82</v>
      </c>
      <c r="P65" s="5">
        <f t="shared" si="13"/>
        <v>66.12903225806451</v>
      </c>
      <c r="Q65" s="9">
        <f t="shared" si="14"/>
        <v>0</v>
      </c>
      <c r="R65" s="9">
        <f t="shared" si="15"/>
        <v>0</v>
      </c>
    </row>
    <row r="66" spans="1:18" ht="12.75">
      <c r="A66" s="14">
        <v>32809</v>
      </c>
      <c r="D66" s="9">
        <v>3</v>
      </c>
      <c r="E66" s="9">
        <v>5</v>
      </c>
      <c r="G66" s="9"/>
      <c r="H66" s="9"/>
      <c r="I66" s="9"/>
      <c r="J66" s="9">
        <f t="shared" si="10"/>
        <v>8</v>
      </c>
      <c r="K66" s="9">
        <f t="shared" si="11"/>
        <v>0</v>
      </c>
      <c r="L66" s="9">
        <f t="shared" si="18"/>
        <v>90</v>
      </c>
      <c r="M66" s="9">
        <f t="shared" si="18"/>
        <v>0</v>
      </c>
      <c r="N66" s="5">
        <f t="shared" si="12"/>
        <v>8</v>
      </c>
      <c r="O66" s="11">
        <f t="shared" si="16"/>
        <v>90</v>
      </c>
      <c r="P66" s="5">
        <f t="shared" si="13"/>
        <v>72.58064516129032</v>
      </c>
      <c r="Q66" s="9">
        <f t="shared" si="14"/>
        <v>0</v>
      </c>
      <c r="R66" s="9">
        <f t="shared" si="15"/>
        <v>8</v>
      </c>
    </row>
    <row r="67" spans="1:19" ht="12.75">
      <c r="A67" s="14">
        <v>32810</v>
      </c>
      <c r="J67" s="9">
        <f t="shared" si="10"/>
        <v>0</v>
      </c>
      <c r="K67" s="9">
        <f t="shared" si="11"/>
        <v>0</v>
      </c>
      <c r="L67" s="9">
        <f t="shared" si="18"/>
        <v>90</v>
      </c>
      <c r="M67" s="9">
        <f t="shared" si="18"/>
        <v>0</v>
      </c>
      <c r="N67" s="5">
        <f t="shared" si="12"/>
        <v>0</v>
      </c>
      <c r="O67" s="11">
        <f t="shared" si="16"/>
        <v>90</v>
      </c>
      <c r="P67" s="5">
        <f t="shared" si="13"/>
        <v>72.58064516129032</v>
      </c>
      <c r="Q67" s="9">
        <f t="shared" si="14"/>
        <v>0</v>
      </c>
      <c r="R67" s="9">
        <f t="shared" si="15"/>
        <v>0</v>
      </c>
      <c r="S67" s="8" t="s">
        <v>63</v>
      </c>
    </row>
    <row r="68" spans="1:18" ht="12.75">
      <c r="A68" s="14">
        <v>32811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90</v>
      </c>
      <c r="M68" s="9">
        <f t="shared" si="18"/>
        <v>0</v>
      </c>
      <c r="N68" s="5">
        <f aca="true" t="shared" si="21" ref="N68:N101">(+J68+K68)*($J$103/($J$103+$K$103))</f>
        <v>0</v>
      </c>
      <c r="O68" s="11">
        <f t="shared" si="16"/>
        <v>90</v>
      </c>
      <c r="P68" s="5">
        <f aca="true" t="shared" si="22" ref="P68:P101">O68*100/$N$103</f>
        <v>72.58064516129032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4">
        <v>32812</v>
      </c>
      <c r="J69" s="9">
        <f t="shared" si="19"/>
        <v>0</v>
      </c>
      <c r="K69" s="9">
        <f t="shared" si="20"/>
        <v>0</v>
      </c>
      <c r="L69" s="9">
        <f t="shared" si="18"/>
        <v>90</v>
      </c>
      <c r="M69" s="9">
        <f t="shared" si="18"/>
        <v>0</v>
      </c>
      <c r="N69" s="5">
        <f t="shared" si="21"/>
        <v>0</v>
      </c>
      <c r="O69" s="11">
        <f aca="true" t="shared" si="25" ref="O69:O101">O68+N69</f>
        <v>90</v>
      </c>
      <c r="P69" s="5">
        <f t="shared" si="22"/>
        <v>72.58064516129032</v>
      </c>
      <c r="Q69" s="9">
        <f t="shared" si="23"/>
        <v>0</v>
      </c>
      <c r="R69" s="9">
        <f t="shared" si="24"/>
        <v>0</v>
      </c>
    </row>
    <row r="70" spans="1:18" ht="12.75">
      <c r="A70" s="14">
        <v>32813</v>
      </c>
      <c r="D70" s="9">
        <v>13</v>
      </c>
      <c r="E70" s="9">
        <v>11</v>
      </c>
      <c r="F70" s="9"/>
      <c r="H70" s="9"/>
      <c r="I70" s="9"/>
      <c r="J70" s="9">
        <f t="shared" si="19"/>
        <v>24</v>
      </c>
      <c r="K70" s="9">
        <f t="shared" si="20"/>
        <v>0</v>
      </c>
      <c r="L70" s="9">
        <f t="shared" si="18"/>
        <v>114</v>
      </c>
      <c r="M70" s="9">
        <f t="shared" si="18"/>
        <v>0</v>
      </c>
      <c r="N70" s="5">
        <f t="shared" si="21"/>
        <v>24</v>
      </c>
      <c r="O70" s="11">
        <f t="shared" si="25"/>
        <v>114</v>
      </c>
      <c r="P70" s="5">
        <f t="shared" si="22"/>
        <v>91.93548387096774</v>
      </c>
      <c r="Q70" s="9">
        <f t="shared" si="23"/>
        <v>0</v>
      </c>
      <c r="R70" s="9">
        <f t="shared" si="24"/>
        <v>24</v>
      </c>
    </row>
    <row r="71" spans="1:18" ht="12.75">
      <c r="A71" s="14">
        <v>32814</v>
      </c>
      <c r="J71" s="9">
        <f t="shared" si="19"/>
        <v>0</v>
      </c>
      <c r="K71" s="9">
        <f t="shared" si="20"/>
        <v>0</v>
      </c>
      <c r="L71" s="9">
        <f t="shared" si="18"/>
        <v>114</v>
      </c>
      <c r="M71" s="9">
        <f t="shared" si="18"/>
        <v>0</v>
      </c>
      <c r="N71" s="5">
        <f t="shared" si="21"/>
        <v>0</v>
      </c>
      <c r="O71" s="11">
        <f t="shared" si="25"/>
        <v>114</v>
      </c>
      <c r="P71" s="5">
        <f t="shared" si="22"/>
        <v>91.93548387096774</v>
      </c>
      <c r="Q71" s="9">
        <f t="shared" si="23"/>
        <v>0</v>
      </c>
      <c r="R71" s="9">
        <f t="shared" si="24"/>
        <v>0</v>
      </c>
    </row>
    <row r="72" spans="1:18" ht="12.75">
      <c r="A72" s="14">
        <v>32815</v>
      </c>
      <c r="J72" s="9">
        <f t="shared" si="19"/>
        <v>0</v>
      </c>
      <c r="K72" s="9">
        <f t="shared" si="20"/>
        <v>0</v>
      </c>
      <c r="L72" s="9">
        <f t="shared" si="18"/>
        <v>114</v>
      </c>
      <c r="M72" s="9">
        <f t="shared" si="18"/>
        <v>0</v>
      </c>
      <c r="N72" s="5">
        <f t="shared" si="21"/>
        <v>0</v>
      </c>
      <c r="O72" s="11">
        <f t="shared" si="25"/>
        <v>114</v>
      </c>
      <c r="P72" s="5">
        <f t="shared" si="22"/>
        <v>91.93548387096774</v>
      </c>
      <c r="Q72" s="9">
        <f t="shared" si="23"/>
        <v>0</v>
      </c>
      <c r="R72" s="9">
        <f t="shared" si="24"/>
        <v>0</v>
      </c>
    </row>
    <row r="73" spans="1:18" ht="12.75">
      <c r="A73" s="14">
        <v>32816</v>
      </c>
      <c r="D73" s="9">
        <v>2</v>
      </c>
      <c r="I73" s="9"/>
      <c r="J73" s="9">
        <f t="shared" si="19"/>
        <v>2</v>
      </c>
      <c r="K73" s="9">
        <f t="shared" si="20"/>
        <v>0</v>
      </c>
      <c r="L73" s="9">
        <f t="shared" si="18"/>
        <v>116</v>
      </c>
      <c r="M73" s="9">
        <f t="shared" si="18"/>
        <v>0</v>
      </c>
      <c r="N73" s="5">
        <f t="shared" si="21"/>
        <v>2</v>
      </c>
      <c r="O73" s="11">
        <f t="shared" si="25"/>
        <v>116</v>
      </c>
      <c r="P73" s="5">
        <f t="shared" si="22"/>
        <v>93.54838709677419</v>
      </c>
      <c r="Q73" s="9">
        <f t="shared" si="23"/>
        <v>0</v>
      </c>
      <c r="R73" s="9">
        <f t="shared" si="24"/>
        <v>2</v>
      </c>
    </row>
    <row r="74" spans="1:18" ht="12.75">
      <c r="A74" s="14">
        <v>32817</v>
      </c>
      <c r="J74" s="9">
        <f t="shared" si="19"/>
        <v>0</v>
      </c>
      <c r="K74" s="9">
        <f t="shared" si="20"/>
        <v>0</v>
      </c>
      <c r="L74" s="9">
        <f t="shared" si="18"/>
        <v>116</v>
      </c>
      <c r="M74" s="9">
        <f t="shared" si="18"/>
        <v>0</v>
      </c>
      <c r="N74" s="5">
        <f t="shared" si="21"/>
        <v>0</v>
      </c>
      <c r="O74" s="11">
        <f t="shared" si="25"/>
        <v>116</v>
      </c>
      <c r="P74" s="5">
        <f t="shared" si="22"/>
        <v>93.54838709677419</v>
      </c>
      <c r="Q74" s="9">
        <f t="shared" si="23"/>
        <v>0</v>
      </c>
      <c r="R74" s="9">
        <f t="shared" si="24"/>
        <v>0</v>
      </c>
    </row>
    <row r="75" spans="1:18" ht="12.75">
      <c r="A75" s="14">
        <v>32818</v>
      </c>
      <c r="J75" s="9">
        <f t="shared" si="19"/>
        <v>0</v>
      </c>
      <c r="K75" s="9">
        <f t="shared" si="20"/>
        <v>0</v>
      </c>
      <c r="L75" s="9">
        <f t="shared" si="18"/>
        <v>116</v>
      </c>
      <c r="M75" s="9">
        <f t="shared" si="18"/>
        <v>0</v>
      </c>
      <c r="N75" s="5">
        <f t="shared" si="21"/>
        <v>0</v>
      </c>
      <c r="O75" s="11">
        <f t="shared" si="25"/>
        <v>116</v>
      </c>
      <c r="P75" s="5">
        <f t="shared" si="22"/>
        <v>93.54838709677419</v>
      </c>
      <c r="Q75" s="9">
        <f t="shared" si="23"/>
        <v>0</v>
      </c>
      <c r="R75" s="9">
        <f t="shared" si="24"/>
        <v>0</v>
      </c>
    </row>
    <row r="76" spans="1:18" ht="12.75">
      <c r="A76" s="14">
        <v>32819</v>
      </c>
      <c r="J76" s="9">
        <f t="shared" si="19"/>
        <v>0</v>
      </c>
      <c r="K76" s="9">
        <f t="shared" si="20"/>
        <v>0</v>
      </c>
      <c r="L76" s="9">
        <f t="shared" si="18"/>
        <v>116</v>
      </c>
      <c r="M76" s="9">
        <f t="shared" si="18"/>
        <v>0</v>
      </c>
      <c r="N76" s="5">
        <f t="shared" si="21"/>
        <v>0</v>
      </c>
      <c r="O76" s="11">
        <f t="shared" si="25"/>
        <v>116</v>
      </c>
      <c r="P76" s="5">
        <f t="shared" si="22"/>
        <v>93.54838709677419</v>
      </c>
      <c r="Q76" s="9">
        <f t="shared" si="23"/>
        <v>0</v>
      </c>
      <c r="R76" s="9">
        <f t="shared" si="24"/>
        <v>0</v>
      </c>
    </row>
    <row r="77" spans="1:18" ht="12.75">
      <c r="A77" s="14">
        <v>32820</v>
      </c>
      <c r="J77" s="9">
        <f t="shared" si="19"/>
        <v>0</v>
      </c>
      <c r="K77" s="9">
        <f t="shared" si="20"/>
        <v>0</v>
      </c>
      <c r="L77" s="9">
        <f t="shared" si="18"/>
        <v>116</v>
      </c>
      <c r="M77" s="9">
        <f t="shared" si="18"/>
        <v>0</v>
      </c>
      <c r="N77" s="5">
        <f t="shared" si="21"/>
        <v>0</v>
      </c>
      <c r="O77" s="11">
        <f t="shared" si="25"/>
        <v>116</v>
      </c>
      <c r="P77" s="5">
        <f t="shared" si="22"/>
        <v>93.54838709677419</v>
      </c>
      <c r="Q77" s="9">
        <f t="shared" si="23"/>
        <v>0</v>
      </c>
      <c r="R77" s="9">
        <f t="shared" si="24"/>
        <v>0</v>
      </c>
    </row>
    <row r="78" spans="1:18" ht="12.75">
      <c r="A78" s="14">
        <v>32821</v>
      </c>
      <c r="G78" s="9"/>
      <c r="H78" s="9"/>
      <c r="J78" s="9">
        <f t="shared" si="19"/>
        <v>0</v>
      </c>
      <c r="K78" s="9">
        <f t="shared" si="20"/>
        <v>0</v>
      </c>
      <c r="L78" s="9">
        <f t="shared" si="18"/>
        <v>116</v>
      </c>
      <c r="M78" s="9">
        <f t="shared" si="18"/>
        <v>0</v>
      </c>
      <c r="N78" s="5">
        <f t="shared" si="21"/>
        <v>0</v>
      </c>
      <c r="O78" s="11">
        <f t="shared" si="25"/>
        <v>116</v>
      </c>
      <c r="P78" s="5">
        <f t="shared" si="22"/>
        <v>93.54838709677419</v>
      </c>
      <c r="Q78" s="9">
        <f t="shared" si="23"/>
        <v>0</v>
      </c>
      <c r="R78" s="9">
        <f t="shared" si="24"/>
        <v>0</v>
      </c>
    </row>
    <row r="79" spans="1:18" ht="12.75">
      <c r="A79" s="14">
        <v>32822</v>
      </c>
      <c r="J79" s="9">
        <f t="shared" si="19"/>
        <v>0</v>
      </c>
      <c r="K79" s="9">
        <f t="shared" si="20"/>
        <v>0</v>
      </c>
      <c r="L79" s="9">
        <f t="shared" si="18"/>
        <v>116</v>
      </c>
      <c r="M79" s="9">
        <f t="shared" si="18"/>
        <v>0</v>
      </c>
      <c r="N79" s="5">
        <f t="shared" si="21"/>
        <v>0</v>
      </c>
      <c r="O79" s="11">
        <f t="shared" si="25"/>
        <v>116</v>
      </c>
      <c r="P79" s="5">
        <f t="shared" si="22"/>
        <v>93.54838709677419</v>
      </c>
      <c r="Q79" s="9">
        <f t="shared" si="23"/>
        <v>0</v>
      </c>
      <c r="R79" s="9">
        <f t="shared" si="24"/>
        <v>0</v>
      </c>
    </row>
    <row r="80" spans="1:18" ht="12.75">
      <c r="A80" s="14">
        <v>32823</v>
      </c>
      <c r="J80" s="9">
        <f t="shared" si="19"/>
        <v>0</v>
      </c>
      <c r="K80" s="9">
        <f t="shared" si="20"/>
        <v>0</v>
      </c>
      <c r="L80" s="9">
        <f t="shared" si="18"/>
        <v>116</v>
      </c>
      <c r="M80" s="9">
        <f t="shared" si="18"/>
        <v>0</v>
      </c>
      <c r="N80" s="5">
        <f t="shared" si="21"/>
        <v>0</v>
      </c>
      <c r="O80" s="11">
        <f t="shared" si="25"/>
        <v>116</v>
      </c>
      <c r="P80" s="5">
        <f t="shared" si="22"/>
        <v>93.54838709677419</v>
      </c>
      <c r="Q80" s="9">
        <f t="shared" si="23"/>
        <v>0</v>
      </c>
      <c r="R80" s="9">
        <f t="shared" si="24"/>
        <v>0</v>
      </c>
    </row>
    <row r="81" spans="1:19" ht="12.75">
      <c r="A81" s="14">
        <v>32824</v>
      </c>
      <c r="J81" s="9">
        <f t="shared" si="19"/>
        <v>0</v>
      </c>
      <c r="K81" s="9">
        <f t="shared" si="20"/>
        <v>0</v>
      </c>
      <c r="L81" s="9">
        <f t="shared" si="18"/>
        <v>116</v>
      </c>
      <c r="M81" s="9">
        <f t="shared" si="18"/>
        <v>0</v>
      </c>
      <c r="N81" s="5">
        <f t="shared" si="21"/>
        <v>0</v>
      </c>
      <c r="O81" s="11">
        <f t="shared" si="25"/>
        <v>116</v>
      </c>
      <c r="P81" s="5">
        <f t="shared" si="22"/>
        <v>93.54838709677419</v>
      </c>
      <c r="Q81" s="9">
        <f t="shared" si="23"/>
        <v>0</v>
      </c>
      <c r="R81" s="9">
        <f t="shared" si="24"/>
        <v>0</v>
      </c>
      <c r="S81" s="8" t="s">
        <v>64</v>
      </c>
    </row>
    <row r="82" spans="1:18" ht="12.75">
      <c r="A82" s="14">
        <v>32825</v>
      </c>
      <c r="J82" s="9">
        <f t="shared" si="19"/>
        <v>0</v>
      </c>
      <c r="K82" s="9">
        <f t="shared" si="20"/>
        <v>0</v>
      </c>
      <c r="L82" s="9">
        <f t="shared" si="18"/>
        <v>116</v>
      </c>
      <c r="M82" s="9">
        <f t="shared" si="18"/>
        <v>0</v>
      </c>
      <c r="N82" s="5">
        <f t="shared" si="21"/>
        <v>0</v>
      </c>
      <c r="O82" s="11">
        <f t="shared" si="25"/>
        <v>116</v>
      </c>
      <c r="P82" s="5">
        <f t="shared" si="22"/>
        <v>93.54838709677419</v>
      </c>
      <c r="Q82" s="9">
        <f t="shared" si="23"/>
        <v>0</v>
      </c>
      <c r="R82" s="9">
        <f t="shared" si="24"/>
        <v>0</v>
      </c>
    </row>
    <row r="83" spans="1:18" ht="12.75">
      <c r="A83" s="14">
        <v>32826</v>
      </c>
      <c r="J83" s="9">
        <f t="shared" si="19"/>
        <v>0</v>
      </c>
      <c r="K83" s="9">
        <f t="shared" si="20"/>
        <v>0</v>
      </c>
      <c r="L83" s="9">
        <f t="shared" si="18"/>
        <v>116</v>
      </c>
      <c r="M83" s="9">
        <f t="shared" si="18"/>
        <v>0</v>
      </c>
      <c r="N83" s="5">
        <f t="shared" si="21"/>
        <v>0</v>
      </c>
      <c r="O83" s="11">
        <f t="shared" si="25"/>
        <v>116</v>
      </c>
      <c r="P83" s="5">
        <f t="shared" si="22"/>
        <v>93.54838709677419</v>
      </c>
      <c r="Q83" s="9">
        <f t="shared" si="23"/>
        <v>0</v>
      </c>
      <c r="R83" s="9">
        <f t="shared" si="24"/>
        <v>0</v>
      </c>
    </row>
    <row r="84" spans="1:18" ht="12.75">
      <c r="A84" s="14">
        <v>32827</v>
      </c>
      <c r="D84" s="9">
        <v>4</v>
      </c>
      <c r="F84" s="9"/>
      <c r="G84" s="9"/>
      <c r="H84" s="9"/>
      <c r="I84" s="9"/>
      <c r="J84" s="9">
        <f t="shared" si="19"/>
        <v>4</v>
      </c>
      <c r="K84" s="9">
        <f t="shared" si="20"/>
        <v>0</v>
      </c>
      <c r="L84" s="9">
        <f t="shared" si="18"/>
        <v>120</v>
      </c>
      <c r="M84" s="9">
        <f t="shared" si="18"/>
        <v>0</v>
      </c>
      <c r="N84" s="5">
        <f t="shared" si="21"/>
        <v>4</v>
      </c>
      <c r="O84" s="11">
        <f t="shared" si="25"/>
        <v>120</v>
      </c>
      <c r="P84" s="5">
        <f t="shared" si="22"/>
        <v>96.7741935483871</v>
      </c>
      <c r="Q84" s="9">
        <f t="shared" si="23"/>
        <v>0</v>
      </c>
      <c r="R84" s="9">
        <f t="shared" si="24"/>
        <v>4</v>
      </c>
    </row>
    <row r="85" spans="1:18" ht="12.75">
      <c r="A85" s="14">
        <v>32828</v>
      </c>
      <c r="J85" s="9">
        <f t="shared" si="19"/>
        <v>0</v>
      </c>
      <c r="K85" s="9">
        <f t="shared" si="20"/>
        <v>0</v>
      </c>
      <c r="L85" s="9">
        <f aca="true" t="shared" si="26" ref="L85:M101">L84+J85</f>
        <v>120</v>
      </c>
      <c r="M85" s="9">
        <f t="shared" si="26"/>
        <v>0</v>
      </c>
      <c r="N85" s="5">
        <f t="shared" si="21"/>
        <v>0</v>
      </c>
      <c r="O85" s="11">
        <f t="shared" si="25"/>
        <v>120</v>
      </c>
      <c r="P85" s="5">
        <f t="shared" si="22"/>
        <v>96.7741935483871</v>
      </c>
      <c r="Q85" s="9">
        <f t="shared" si="23"/>
        <v>0</v>
      </c>
      <c r="R85" s="9">
        <f t="shared" si="24"/>
        <v>0</v>
      </c>
    </row>
    <row r="86" spans="1:18" ht="12.75">
      <c r="A86" s="14">
        <v>32829</v>
      </c>
      <c r="J86" s="9">
        <f t="shared" si="19"/>
        <v>0</v>
      </c>
      <c r="K86" s="9">
        <f t="shared" si="20"/>
        <v>0</v>
      </c>
      <c r="L86" s="9">
        <f t="shared" si="26"/>
        <v>120</v>
      </c>
      <c r="M86" s="9">
        <f t="shared" si="26"/>
        <v>0</v>
      </c>
      <c r="N86" s="5">
        <f t="shared" si="21"/>
        <v>0</v>
      </c>
      <c r="O86" s="11">
        <f t="shared" si="25"/>
        <v>120</v>
      </c>
      <c r="P86" s="5">
        <f t="shared" si="22"/>
        <v>96.7741935483871</v>
      </c>
      <c r="Q86" s="9">
        <f t="shared" si="23"/>
        <v>0</v>
      </c>
      <c r="R86" s="9">
        <f t="shared" si="24"/>
        <v>0</v>
      </c>
    </row>
    <row r="87" spans="1:18" ht="12.75">
      <c r="A87" s="14">
        <v>32830</v>
      </c>
      <c r="E87" s="9">
        <v>3</v>
      </c>
      <c r="F87" s="9"/>
      <c r="G87" s="9"/>
      <c r="H87" s="9"/>
      <c r="I87" s="9"/>
      <c r="J87" s="9">
        <f t="shared" si="19"/>
        <v>3</v>
      </c>
      <c r="K87" s="9">
        <f t="shared" si="20"/>
        <v>0</v>
      </c>
      <c r="L87" s="9">
        <f t="shared" si="26"/>
        <v>123</v>
      </c>
      <c r="M87" s="9">
        <f t="shared" si="26"/>
        <v>0</v>
      </c>
      <c r="N87" s="5">
        <f t="shared" si="21"/>
        <v>3</v>
      </c>
      <c r="O87" s="11">
        <f t="shared" si="25"/>
        <v>123</v>
      </c>
      <c r="P87" s="5">
        <f t="shared" si="22"/>
        <v>99.19354838709677</v>
      </c>
      <c r="Q87" s="9">
        <f t="shared" si="23"/>
        <v>0</v>
      </c>
      <c r="R87" s="9">
        <f t="shared" si="24"/>
        <v>3</v>
      </c>
    </row>
    <row r="88" spans="1:18" ht="12.75">
      <c r="A88" s="14">
        <v>32831</v>
      </c>
      <c r="J88" s="9">
        <f t="shared" si="19"/>
        <v>0</v>
      </c>
      <c r="K88" s="9">
        <f t="shared" si="20"/>
        <v>0</v>
      </c>
      <c r="L88" s="9">
        <f t="shared" si="26"/>
        <v>123</v>
      </c>
      <c r="M88" s="9">
        <f t="shared" si="26"/>
        <v>0</v>
      </c>
      <c r="N88" s="5">
        <f t="shared" si="21"/>
        <v>0</v>
      </c>
      <c r="O88" s="11">
        <f t="shared" si="25"/>
        <v>123</v>
      </c>
      <c r="P88" s="5">
        <f t="shared" si="22"/>
        <v>99.19354838709677</v>
      </c>
      <c r="Q88" s="9">
        <f t="shared" si="23"/>
        <v>0</v>
      </c>
      <c r="R88" s="9">
        <f t="shared" si="24"/>
        <v>0</v>
      </c>
    </row>
    <row r="89" spans="1:18" ht="12.75">
      <c r="A89" s="14">
        <v>32832</v>
      </c>
      <c r="J89" s="9">
        <f t="shared" si="19"/>
        <v>0</v>
      </c>
      <c r="K89" s="9">
        <f t="shared" si="20"/>
        <v>0</v>
      </c>
      <c r="L89" s="9">
        <f t="shared" si="26"/>
        <v>123</v>
      </c>
      <c r="M89" s="9">
        <f t="shared" si="26"/>
        <v>0</v>
      </c>
      <c r="N89" s="5">
        <f t="shared" si="21"/>
        <v>0</v>
      </c>
      <c r="O89" s="11">
        <f t="shared" si="25"/>
        <v>123</v>
      </c>
      <c r="P89" s="5">
        <f t="shared" si="22"/>
        <v>99.19354838709677</v>
      </c>
      <c r="Q89" s="9">
        <f t="shared" si="23"/>
        <v>0</v>
      </c>
      <c r="R89" s="9">
        <f t="shared" si="24"/>
        <v>0</v>
      </c>
    </row>
    <row r="90" spans="1:18" ht="12.75">
      <c r="A90" s="14">
        <v>32833</v>
      </c>
      <c r="J90" s="9">
        <f t="shared" si="19"/>
        <v>0</v>
      </c>
      <c r="K90" s="9">
        <f t="shared" si="20"/>
        <v>0</v>
      </c>
      <c r="L90" s="9">
        <f t="shared" si="26"/>
        <v>123</v>
      </c>
      <c r="M90" s="9">
        <f t="shared" si="26"/>
        <v>0</v>
      </c>
      <c r="N90" s="5">
        <f t="shared" si="21"/>
        <v>0</v>
      </c>
      <c r="O90" s="11">
        <f t="shared" si="25"/>
        <v>123</v>
      </c>
      <c r="P90" s="5">
        <f t="shared" si="22"/>
        <v>99.19354838709677</v>
      </c>
      <c r="Q90" s="9">
        <f t="shared" si="23"/>
        <v>0</v>
      </c>
      <c r="R90" s="9">
        <f t="shared" si="24"/>
        <v>0</v>
      </c>
    </row>
    <row r="91" spans="1:18" ht="12.75">
      <c r="A91" s="14">
        <v>32834</v>
      </c>
      <c r="J91" s="9">
        <f t="shared" si="19"/>
        <v>0</v>
      </c>
      <c r="K91" s="9">
        <f t="shared" si="20"/>
        <v>0</v>
      </c>
      <c r="L91" s="9">
        <f t="shared" si="26"/>
        <v>123</v>
      </c>
      <c r="M91" s="9">
        <f t="shared" si="26"/>
        <v>0</v>
      </c>
      <c r="N91" s="5">
        <f t="shared" si="21"/>
        <v>0</v>
      </c>
      <c r="O91" s="11">
        <f t="shared" si="25"/>
        <v>123</v>
      </c>
      <c r="P91" s="5">
        <f t="shared" si="22"/>
        <v>99.19354838709677</v>
      </c>
      <c r="Q91" s="9">
        <f t="shared" si="23"/>
        <v>0</v>
      </c>
      <c r="R91" s="9">
        <f t="shared" si="24"/>
        <v>0</v>
      </c>
    </row>
    <row r="92" spans="1:18" ht="12.75">
      <c r="A92" s="14">
        <v>32835</v>
      </c>
      <c r="J92" s="9">
        <f t="shared" si="19"/>
        <v>0</v>
      </c>
      <c r="K92" s="9">
        <f t="shared" si="20"/>
        <v>0</v>
      </c>
      <c r="L92" s="9">
        <f t="shared" si="26"/>
        <v>123</v>
      </c>
      <c r="M92" s="9">
        <f t="shared" si="26"/>
        <v>0</v>
      </c>
      <c r="N92" s="5">
        <f t="shared" si="21"/>
        <v>0</v>
      </c>
      <c r="O92" s="11">
        <f t="shared" si="25"/>
        <v>123</v>
      </c>
      <c r="P92" s="5">
        <f t="shared" si="22"/>
        <v>99.19354838709677</v>
      </c>
      <c r="Q92" s="9">
        <f t="shared" si="23"/>
        <v>0</v>
      </c>
      <c r="R92" s="9">
        <f t="shared" si="24"/>
        <v>0</v>
      </c>
    </row>
    <row r="93" spans="1:18" ht="12.75">
      <c r="A93" s="14">
        <v>32836</v>
      </c>
      <c r="J93" s="9">
        <f t="shared" si="19"/>
        <v>0</v>
      </c>
      <c r="K93" s="9">
        <f t="shared" si="20"/>
        <v>0</v>
      </c>
      <c r="L93" s="9">
        <f t="shared" si="26"/>
        <v>123</v>
      </c>
      <c r="M93" s="9">
        <f t="shared" si="26"/>
        <v>0</v>
      </c>
      <c r="N93" s="5">
        <f t="shared" si="21"/>
        <v>0</v>
      </c>
      <c r="O93" s="11">
        <f t="shared" si="25"/>
        <v>123</v>
      </c>
      <c r="P93" s="5">
        <f t="shared" si="22"/>
        <v>99.19354838709677</v>
      </c>
      <c r="Q93" s="9">
        <f t="shared" si="23"/>
        <v>0</v>
      </c>
      <c r="R93" s="9">
        <f t="shared" si="24"/>
        <v>0</v>
      </c>
    </row>
    <row r="94" spans="1:18" ht="12.75">
      <c r="A94" s="14">
        <v>32837</v>
      </c>
      <c r="H94" s="9"/>
      <c r="I94" s="9"/>
      <c r="J94" s="9">
        <f t="shared" si="19"/>
        <v>0</v>
      </c>
      <c r="K94" s="9">
        <f t="shared" si="20"/>
        <v>0</v>
      </c>
      <c r="L94" s="9">
        <f t="shared" si="26"/>
        <v>123</v>
      </c>
      <c r="M94" s="9">
        <f t="shared" si="26"/>
        <v>0</v>
      </c>
      <c r="N94" s="5">
        <f t="shared" si="21"/>
        <v>0</v>
      </c>
      <c r="O94" s="11">
        <f t="shared" si="25"/>
        <v>123</v>
      </c>
      <c r="P94" s="5">
        <f t="shared" si="22"/>
        <v>99.19354838709677</v>
      </c>
      <c r="Q94" s="9">
        <f t="shared" si="23"/>
        <v>0</v>
      </c>
      <c r="R94" s="9">
        <f t="shared" si="24"/>
        <v>0</v>
      </c>
    </row>
    <row r="95" spans="1:19" ht="12.75">
      <c r="A95" s="14">
        <v>32838</v>
      </c>
      <c r="J95" s="9">
        <f t="shared" si="19"/>
        <v>0</v>
      </c>
      <c r="K95" s="9">
        <f t="shared" si="20"/>
        <v>0</v>
      </c>
      <c r="L95" s="9">
        <f t="shared" si="26"/>
        <v>123</v>
      </c>
      <c r="M95" s="9">
        <f t="shared" si="26"/>
        <v>0</v>
      </c>
      <c r="N95" s="5">
        <f t="shared" si="21"/>
        <v>0</v>
      </c>
      <c r="O95" s="11">
        <f t="shared" si="25"/>
        <v>123</v>
      </c>
      <c r="P95" s="5">
        <f t="shared" si="22"/>
        <v>99.19354838709677</v>
      </c>
      <c r="Q95" s="9">
        <f t="shared" si="23"/>
        <v>0</v>
      </c>
      <c r="R95" s="9">
        <f t="shared" si="24"/>
        <v>0</v>
      </c>
      <c r="S95" s="8" t="s">
        <v>65</v>
      </c>
    </row>
    <row r="96" spans="1:18" ht="12.75">
      <c r="A96" s="14">
        <v>32839</v>
      </c>
      <c r="J96" s="9">
        <f t="shared" si="19"/>
        <v>0</v>
      </c>
      <c r="K96" s="9">
        <f t="shared" si="20"/>
        <v>0</v>
      </c>
      <c r="L96" s="9">
        <f t="shared" si="26"/>
        <v>123</v>
      </c>
      <c r="M96" s="9">
        <f t="shared" si="26"/>
        <v>0</v>
      </c>
      <c r="N96" s="5">
        <f t="shared" si="21"/>
        <v>0</v>
      </c>
      <c r="O96" s="11">
        <f t="shared" si="25"/>
        <v>123</v>
      </c>
      <c r="P96" s="5">
        <f t="shared" si="22"/>
        <v>99.19354838709677</v>
      </c>
      <c r="Q96" s="9">
        <f t="shared" si="23"/>
        <v>0</v>
      </c>
      <c r="R96" s="9">
        <f t="shared" si="24"/>
        <v>0</v>
      </c>
    </row>
    <row r="97" spans="1:18" ht="12.75">
      <c r="A97" s="14">
        <v>32840</v>
      </c>
      <c r="J97" s="9">
        <f t="shared" si="19"/>
        <v>0</v>
      </c>
      <c r="K97" s="9">
        <f t="shared" si="20"/>
        <v>0</v>
      </c>
      <c r="L97" s="9">
        <f t="shared" si="26"/>
        <v>123</v>
      </c>
      <c r="M97" s="9">
        <f t="shared" si="26"/>
        <v>0</v>
      </c>
      <c r="N97" s="5">
        <f t="shared" si="21"/>
        <v>0</v>
      </c>
      <c r="O97" s="11">
        <f t="shared" si="25"/>
        <v>123</v>
      </c>
      <c r="P97" s="5">
        <f t="shared" si="22"/>
        <v>99.19354838709677</v>
      </c>
      <c r="Q97" s="9">
        <f t="shared" si="23"/>
        <v>0</v>
      </c>
      <c r="R97" s="9">
        <f t="shared" si="24"/>
        <v>0</v>
      </c>
    </row>
    <row r="98" spans="1:18" ht="12.75">
      <c r="A98" s="14">
        <v>32841</v>
      </c>
      <c r="J98" s="9">
        <f t="shared" si="19"/>
        <v>0</v>
      </c>
      <c r="K98" s="9">
        <f t="shared" si="20"/>
        <v>0</v>
      </c>
      <c r="L98" s="9">
        <f t="shared" si="26"/>
        <v>123</v>
      </c>
      <c r="M98" s="9">
        <f t="shared" si="26"/>
        <v>0</v>
      </c>
      <c r="N98" s="5">
        <f t="shared" si="21"/>
        <v>0</v>
      </c>
      <c r="O98" s="11">
        <f t="shared" si="25"/>
        <v>123</v>
      </c>
      <c r="P98" s="5">
        <f t="shared" si="22"/>
        <v>99.19354838709677</v>
      </c>
      <c r="Q98" s="9">
        <f t="shared" si="23"/>
        <v>0</v>
      </c>
      <c r="R98" s="9">
        <f t="shared" si="24"/>
        <v>0</v>
      </c>
    </row>
    <row r="99" spans="1:18" ht="12.75">
      <c r="A99" s="14">
        <v>32842</v>
      </c>
      <c r="J99" s="9">
        <f t="shared" si="19"/>
        <v>0</v>
      </c>
      <c r="K99" s="9">
        <f t="shared" si="20"/>
        <v>0</v>
      </c>
      <c r="L99" s="9">
        <f t="shared" si="26"/>
        <v>123</v>
      </c>
      <c r="M99" s="9">
        <f t="shared" si="26"/>
        <v>0</v>
      </c>
      <c r="N99" s="5">
        <f t="shared" si="21"/>
        <v>0</v>
      </c>
      <c r="O99" s="11">
        <f t="shared" si="25"/>
        <v>123</v>
      </c>
      <c r="P99" s="5">
        <f t="shared" si="22"/>
        <v>99.19354838709677</v>
      </c>
      <c r="Q99" s="9">
        <f t="shared" si="23"/>
        <v>0</v>
      </c>
      <c r="R99" s="9">
        <f t="shared" si="24"/>
        <v>0</v>
      </c>
    </row>
    <row r="100" spans="1:18" ht="12.75">
      <c r="A100" s="14">
        <v>32843</v>
      </c>
      <c r="J100" s="9">
        <f t="shared" si="19"/>
        <v>0</v>
      </c>
      <c r="K100" s="9">
        <f t="shared" si="20"/>
        <v>0</v>
      </c>
      <c r="L100" s="9">
        <f t="shared" si="26"/>
        <v>123</v>
      </c>
      <c r="M100" s="9">
        <f t="shared" si="26"/>
        <v>0</v>
      </c>
      <c r="N100" s="5">
        <f t="shared" si="21"/>
        <v>0</v>
      </c>
      <c r="O100" s="11">
        <f t="shared" si="25"/>
        <v>123</v>
      </c>
      <c r="P100" s="5">
        <f t="shared" si="22"/>
        <v>99.19354838709677</v>
      </c>
      <c r="Q100" s="9">
        <f t="shared" si="23"/>
        <v>0</v>
      </c>
      <c r="R100" s="9">
        <f t="shared" si="24"/>
        <v>0</v>
      </c>
    </row>
    <row r="101" spans="1:18" ht="12.75">
      <c r="A101" s="14">
        <v>32844</v>
      </c>
      <c r="E101" s="9">
        <v>1</v>
      </c>
      <c r="G101" s="9"/>
      <c r="H101" s="9"/>
      <c r="I101" s="9"/>
      <c r="J101" s="9">
        <f t="shared" si="19"/>
        <v>1</v>
      </c>
      <c r="K101" s="9">
        <f t="shared" si="20"/>
        <v>0</v>
      </c>
      <c r="L101" s="9">
        <f t="shared" si="26"/>
        <v>124</v>
      </c>
      <c r="M101" s="9">
        <f t="shared" si="26"/>
        <v>0</v>
      </c>
      <c r="N101" s="5">
        <f t="shared" si="21"/>
        <v>1</v>
      </c>
      <c r="O101" s="11">
        <f t="shared" si="25"/>
        <v>124</v>
      </c>
      <c r="P101" s="5">
        <f t="shared" si="22"/>
        <v>100</v>
      </c>
      <c r="Q101" s="9">
        <f t="shared" si="23"/>
        <v>0</v>
      </c>
      <c r="R101" s="9">
        <f t="shared" si="24"/>
        <v>1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2</v>
      </c>
      <c r="C103" s="9">
        <f t="shared" si="27"/>
        <v>3</v>
      </c>
      <c r="D103" s="9">
        <f t="shared" si="27"/>
        <v>62</v>
      </c>
      <c r="E103" s="9">
        <f t="shared" si="27"/>
        <v>67</v>
      </c>
      <c r="F103" s="9">
        <f t="shared" si="27"/>
        <v>0</v>
      </c>
      <c r="G103" s="9">
        <f t="shared" si="27"/>
        <v>0</v>
      </c>
      <c r="H103" s="9">
        <f t="shared" si="27"/>
        <v>0</v>
      </c>
      <c r="I103" s="9">
        <f t="shared" si="27"/>
        <v>0</v>
      </c>
      <c r="J103" s="9">
        <f t="shared" si="27"/>
        <v>124</v>
      </c>
      <c r="K103" s="9">
        <f t="shared" si="27"/>
        <v>0</v>
      </c>
      <c r="N103" s="5">
        <f>SUM(N4:N101)</f>
        <v>124</v>
      </c>
      <c r="Q103" s="11">
        <f>SUM(Q4:Q101)</f>
        <v>5</v>
      </c>
      <c r="R103" s="11">
        <f>SUM(R4:R101)</f>
        <v>129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Phoebe Wilson</cp:lastModifiedBy>
  <cp:lastPrinted>2000-05-19T19:41:54Z</cp:lastPrinted>
  <dcterms:created xsi:type="dcterms:W3CDTF">1996-11-05T15:44:00Z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