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CSSPsum" sheetId="1" r:id="rId1"/>
    <sheet name="CSSP00" sheetId="2" r:id="rId2"/>
    <sheet name="CSSP99" sheetId="3" r:id="rId3"/>
    <sheet name="CSSP97" sheetId="4" r:id="rId4"/>
    <sheet name="CSSP96" sheetId="5" r:id="rId5"/>
    <sheet name="CSSP95" sheetId="6" r:id="rId6"/>
    <sheet name="CSSP94" sheetId="7" r:id="rId7"/>
    <sheet name="CSSP93" sheetId="8" r:id="rId8"/>
    <sheet name="CSSP92" sheetId="9" r:id="rId9"/>
    <sheet name="CSSP91" sheetId="10" r:id="rId10"/>
    <sheet name="CSSP90" sheetId="11" r:id="rId11"/>
    <sheet name="CSSP89" sheetId="12" r:id="rId12"/>
    <sheet name="CSSP88" sheetId="13" r:id="rId13"/>
    <sheet name="CSSP87" sheetId="14" r:id="rId14"/>
    <sheet name="CSSP86" sheetId="15" r:id="rId15"/>
    <sheet name="CSSP85" sheetId="16" r:id="rId16"/>
    <sheet name="CSSP84" sheetId="17" r:id="rId17"/>
    <sheet name="CS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'CSSP00'!$A$4:$A$101</definedName>
    <definedName name="_Fill" localSheetId="16" hidden="1">'CSSP84'!$A$4:$A$101</definedName>
    <definedName name="_Fill" localSheetId="15" hidden="1">'CSSP85'!$A$4:$A$101</definedName>
    <definedName name="_Fill" localSheetId="14" hidden="1">'CSSP86'!$A$4:$A$101</definedName>
    <definedName name="_Fill" localSheetId="13" hidden="1">'CSSP87'!$A$4:$A$101</definedName>
    <definedName name="_Fill" localSheetId="12" hidden="1">'CSSP88'!$A$4:$A$101</definedName>
    <definedName name="_Fill" localSheetId="11" hidden="1">'CSSP89'!$A$4:$A$101</definedName>
    <definedName name="_Fill" localSheetId="10" hidden="1">'CSSP90'!$A$4:$A$101</definedName>
    <definedName name="_Fill" localSheetId="9" hidden="1">'CSSP91'!$A$4:$A$101</definedName>
    <definedName name="_Fill" localSheetId="8" hidden="1">'CSSP92'!$A$4:$A$101</definedName>
    <definedName name="_Fill" localSheetId="7" hidden="1">'CSSP93'!$A$4:$A$101</definedName>
    <definedName name="_Fill" localSheetId="6" hidden="1">'CSSP94'!$A$4:$A$101</definedName>
    <definedName name="_Fill" localSheetId="5" hidden="1">'CSSP95'!$A$4:$A$101</definedName>
    <definedName name="_Fill" localSheetId="4" hidden="1">'CSSP96'!$A$4:$A$101</definedName>
    <definedName name="_Fill" localSheetId="3" hidden="1">'CSSP97'!$A$4:$A$101</definedName>
    <definedName name="_Fill" localSheetId="2" hidden="1">'CSSP99'!$A$4:$A$101</definedName>
    <definedName name="_Fill" localSheetId="17" hidden="1">'CSSPfrm'!$A$4:$A$101</definedName>
    <definedName name="_Fill" localSheetId="0" hidden="1">'CSSPsum'!$A$4:$A$101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'CSSP00'!$T$1:$AF$22</definedName>
    <definedName name="summary" localSheetId="16">'CSSP84'!$T$1:$AF$22</definedName>
    <definedName name="summary" localSheetId="15">'CSSP85'!$T$1:$AF$22</definedName>
    <definedName name="summary" localSheetId="14">'CSSP86'!$T$1:$AF$22</definedName>
    <definedName name="summary" localSheetId="13">'CSSP87'!$T$1:$AF$22</definedName>
    <definedName name="summary" localSheetId="12">'CSSP88'!$T$1:$AF$22</definedName>
    <definedName name="summary" localSheetId="11">'CSSP89'!$T$1:$AF$22</definedName>
    <definedName name="summary" localSheetId="10">'CSSP90'!$T$1:$AF$22</definedName>
    <definedName name="summary" localSheetId="9">'CSSP91'!$T$1:$AF$22</definedName>
    <definedName name="summary" localSheetId="8">'CSSP92'!$T$1:$AF$22</definedName>
    <definedName name="summary" localSheetId="7">'CSSP93'!$T$1:$AF$22</definedName>
    <definedName name="summary" localSheetId="6">'CSSP94'!$T$1:$AF$22</definedName>
    <definedName name="summary" localSheetId="5">'CSSP95'!$T$1:$AF$22</definedName>
    <definedName name="summary" localSheetId="4">'CSSP96'!$T$1:$AF$22</definedName>
    <definedName name="summary" localSheetId="3">'CSSP97'!$T$1:$AF$22</definedName>
    <definedName name="summary" localSheetId="2">'CSSP99'!$T$1:$AF$22</definedName>
    <definedName name="summary" localSheetId="17">'CSSPfrm'!$T$1:$AF$22</definedName>
    <definedName name="summary" localSheetId="0">'CSSPsum'!$T$1:$AF$22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<sst xmlns="http://schemas.openxmlformats.org/spreadsheetml/2006/main" count="1308" uniqueCount="83">
  <si>
    <t>Cloudless Sulphur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</si>
  <si>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</si>
  <si>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</si>
  <si>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</si>
  <si>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</si>
  <si>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</si>
  <si>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</si>
  <si>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</si>
  <si>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</si>
  <si>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</si>
  <si>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</si>
  <si>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</si>
  <si>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</si>
  <si>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</si>
  <si>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</si>
  <si>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</si>
  <si>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</si>
  <si>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</si>
  <si>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</si>
  <si>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</si>
  <si>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</si>
  <si>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</si>
  <si>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</si>
  <si>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</si>
  <si>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</si>
  <si>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</si>
  <si>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</si>
  <si>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</si>
  <si>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</si>
  <si>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</si>
  <si>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</si>
  <si>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</si>
  <si>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</si>
  <si>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</si>
  <si>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</si>
  <si>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</si>
  <si>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</si>
  <si>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</si>
  <si>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</si>
  <si>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</si>
  <si>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</si>
  <si>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</si>
  <si>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</si>
  <si>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</si>
  <si>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</si>
  <si>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</si>
  <si>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</si>
  <si>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</si>
  <si>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</si>
  <si>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</si>
  <si>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</si>
  <si>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</si>
  <si>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</si>
  <si>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</si>
  <si>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</si>
  <si>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</si>
  <si>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</si>
  <si>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</si>
  <si>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</si>
  <si>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</si>
  <si>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</si>
  <si>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</si>
  <si>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</si>
  <si>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</si>
  <si>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</si>
  <si>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</si>
  <si>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</si>
  <si>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 xml:space="preserve"> 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</si>
  <si>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</si>
  <si>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</si>
  <si>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</si>
  <si>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</si>
  <si>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</si>
  <si>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</si>
  <si>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</si>
  <si>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Spring 19</t>
  </si>
  <si>
    <t>#3 years</t>
  </si>
  <si>
    <t>Mean annual catch</t>
  </si>
  <si>
    <t>normalized</t>
  </si>
  <si>
    <t>no.N</t>
  </si>
  <si>
    <t>no.S</t>
  </si>
  <si>
    <t xml:space="preserve"> N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</si>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</sst>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.0_)"/>
    <numFmt numFmtId="167" formatCode="0_)"/>
    <numFmt numFmtId="168" formatCode="dd\-mmm\-yy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2">
      <alignment/>
      <protection/>
    </xf>
    <xf numFmtId="164" fontId="5" fillId="0" borderId="0" xfId="22" applyProtection="1">
      <alignment/>
      <protection/>
    </xf>
    <xf numFmtId="164" fontId="5" fillId="0" borderId="0" xfId="23">
      <alignment/>
      <protection/>
    </xf>
    <xf numFmtId="164" fontId="5" fillId="0" borderId="0" xfId="23" applyAlignment="1" applyProtection="1">
      <alignment horizontal="left"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4" fillId="0" borderId="0" xfId="25" applyFont="1">
      <alignment/>
      <protection/>
    </xf>
    <xf numFmtId="164" fontId="1" fillId="0" borderId="0" xfId="25" applyFont="1" applyAlignment="1" applyProtection="1">
      <alignment horizontal="left"/>
      <protection/>
    </xf>
    <xf numFmtId="164" fontId="1" fillId="0" borderId="0" xfId="25" applyFont="1">
      <alignment/>
      <protection/>
    </xf>
    <xf numFmtId="164" fontId="1" fillId="0" borderId="0" xfId="25" applyFont="1" applyProtection="1">
      <alignment/>
      <protection/>
    </xf>
    <xf numFmtId="164" fontId="5" fillId="0" borderId="0" xfId="25">
      <alignment/>
      <protection/>
    </xf>
    <xf numFmtId="166" fontId="4" fillId="0" borderId="0" xfId="25" applyNumberFormat="1" applyFont="1" applyProtection="1">
      <alignment/>
      <protection/>
    </xf>
    <xf numFmtId="164" fontId="4" fillId="0" borderId="0" xfId="25" applyFont="1" applyAlignment="1" applyProtection="1">
      <alignment horizontal="center"/>
      <protection/>
    </xf>
    <xf numFmtId="164" fontId="4" fillId="0" borderId="0" xfId="25" applyFont="1" applyAlignment="1" applyProtection="1">
      <alignment horizontal="right"/>
      <protection/>
    </xf>
    <xf numFmtId="164" fontId="4" fillId="0" borderId="0" xfId="25" applyFont="1" applyAlignment="1" applyProtection="1">
      <alignment horizontal="left"/>
      <protection/>
    </xf>
    <xf numFmtId="164" fontId="4" fillId="0" borderId="0" xfId="25" applyFont="1" applyProtection="1">
      <alignment/>
      <protection/>
    </xf>
    <xf numFmtId="16" fontId="4" fillId="0" borderId="0" xfId="25" applyNumberFormat="1" applyFont="1" applyProtection="1">
      <alignment/>
      <protection/>
    </xf>
    <xf numFmtId="164" fontId="5" fillId="0" borderId="0" xfId="19">
      <alignment/>
      <protection/>
    </xf>
    <xf numFmtId="167" fontId="4" fillId="0" borderId="0" xfId="25" applyNumberFormat="1" applyFont="1" applyProtection="1">
      <alignment/>
      <protection/>
    </xf>
    <xf numFmtId="164" fontId="4" fillId="0" borderId="0" xfId="25" applyFont="1" applyAlignment="1" quotePrefix="1">
      <alignment horizontal="left"/>
      <protection/>
    </xf>
    <xf numFmtId="164" fontId="4" fillId="0" borderId="0" xfId="25" applyFont="1" quotePrefix="1">
      <alignment/>
      <protection/>
    </xf>
    <xf numFmtId="164" fontId="4" fillId="0" borderId="0" xfId="25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5" applyProtection="1">
      <alignment/>
      <protection/>
    </xf>
    <xf numFmtId="168" fontId="4" fillId="0" borderId="0" xfId="25" applyNumberFormat="1" applyFo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64" fontId="4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>
      <alignment/>
    </xf>
    <xf numFmtId="170" fontId="4" fillId="0" borderId="0" xfId="25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CSSPR89" xfId="22"/>
    <cellStyle name="Normal_CSSPR91" xfId="23"/>
    <cellStyle name="Normal_CSSPR92" xfId="24"/>
    <cellStyle name="Normal_GFFLfrm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025"/>
          <c:w val="0.894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CSSPsum!$W$4:$W$16</c:f>
              <c:strCache/>
            </c:strRef>
          </c:cat>
          <c:val>
            <c:numRef>
              <c:f>CSSPsum!$AA$4:$AA$16</c:f>
              <c:numCache/>
            </c:numRef>
          </c:val>
        </c:ser>
        <c:gapWidth val="0"/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3330490"/>
        <c:crosses val="autoZero"/>
        <c:auto val="0"/>
        <c:lblOffset val="100"/>
        <c:noMultiLvlLbl val="0"/>
      </c:catAx>
      <c:valAx>
        <c:axId val="4333049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67444"/>
        <c:crosses val="autoZero"/>
        <c:auto val="0"/>
        <c:lblOffset val="100"/>
        <c:noMultiLvlLbl val="0"/>
      </c:catAx>
      <c:valAx>
        <c:axId val="5706744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634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7"/>
          <c:w val="0.924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60222"/>
        <c:crosses val="autoZero"/>
        <c:auto val="0"/>
        <c:lblOffset val="100"/>
        <c:noMultiLvlLbl val="0"/>
      </c:catAx>
      <c:valAx>
        <c:axId val="5906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4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5"/>
          <c:w val="0.9235"/>
          <c:h val="0.839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CSSP96!$X$4:$X$16</c:f>
              <c:strCache/>
            </c:strRef>
          </c:cat>
          <c:val>
            <c:numRef>
              <c:f>CSSP96!$AC$4:$AC$16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1779951"/>
        <c:axId val="19148648"/>
      </c:barChart>
      <c:catAx>
        <c:axId val="6177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48648"/>
        <c:crosses val="autoZero"/>
        <c:auto val="0"/>
        <c:lblOffset val="100"/>
        <c:noMultiLvlLbl val="0"/>
      </c:catAx>
      <c:valAx>
        <c:axId val="1914864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7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36626"/>
        <c:crosses val="autoZero"/>
        <c:auto val="0"/>
        <c:lblOffset val="100"/>
        <c:noMultiLvlLbl val="0"/>
      </c:catAx>
      <c:valAx>
        <c:axId val="7536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CSSP95!$X$4:$X$16</c:f>
              <c:strCache/>
            </c:strRef>
          </c:cat>
          <c:val>
            <c:numRef>
              <c:f>CSSP95!$AC$4:$AC$16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20771"/>
        <c:axId val="6486940"/>
      </c:barChart>
      <c:catAx>
        <c:axId val="72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6940"/>
        <c:crosses val="autoZero"/>
        <c:auto val="0"/>
        <c:lblOffset val="100"/>
        <c:noMultiLvlLbl val="0"/>
      </c:catAx>
      <c:valAx>
        <c:axId val="64869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0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80102"/>
        <c:crosses val="autoZero"/>
        <c:auto val="0"/>
        <c:lblOffset val="100"/>
        <c:noMultiLvlLbl val="0"/>
      </c:catAx>
      <c:valAx>
        <c:axId val="5568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8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CSSP94!$X$4:$X$16</c:f>
              <c:strCache/>
            </c:strRef>
          </c:cat>
          <c:val>
            <c:numRef>
              <c:f>CSSP94!$AC$4:$AC$16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1358871"/>
        <c:axId val="13794384"/>
      </c:barChart>
      <c:catAx>
        <c:axId val="3135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94384"/>
        <c:crosses val="autoZero"/>
        <c:auto val="0"/>
        <c:lblOffset val="100"/>
        <c:noMultiLvlLbl val="0"/>
      </c:catAx>
      <c:valAx>
        <c:axId val="1379438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5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03290"/>
        <c:crosses val="autoZero"/>
        <c:auto val="0"/>
        <c:lblOffset val="100"/>
        <c:noMultiLvlLbl val="0"/>
      </c:catAx>
      <c:valAx>
        <c:axId val="4360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4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CSSP93!$X$4:$X$16</c:f>
              <c:strCache/>
            </c:strRef>
          </c:cat>
          <c:val>
            <c:numRef>
              <c:f>CSSP93!$AC$4:$AC$16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885291"/>
        <c:axId val="42205572"/>
      </c:barChart>
      <c:catAx>
        <c:axId val="568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05572"/>
        <c:crosses val="autoZero"/>
        <c:auto val="0"/>
        <c:lblOffset val="100"/>
        <c:noMultiLvlLbl val="0"/>
      </c:catAx>
      <c:valAx>
        <c:axId val="422055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08142"/>
        <c:crosses val="autoZero"/>
        <c:auto val="0"/>
        <c:lblOffset val="100"/>
        <c:noMultiLvlLbl val="0"/>
      </c:catAx>
      <c:valAx>
        <c:axId val="6320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0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675"/>
          <c:w val="0.89525"/>
          <c:h val="0.8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CSSPsum!$X$4:$X$16</c:f>
              <c:strCache/>
            </c:strRef>
          </c:cat>
          <c:val>
            <c:numRef>
              <c:f>CSSPsum!$AC$4:$AC$16</c:f>
              <c:numCache/>
            </c:numRef>
          </c:val>
        </c:ser>
        <c:gapWidth val="0"/>
        <c:axId val="54430091"/>
        <c:axId val="20108772"/>
      </c:bar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08772"/>
        <c:crosses val="autoZero"/>
        <c:auto val="0"/>
        <c:lblOffset val="100"/>
        <c:noMultiLvlLbl val="0"/>
      </c:catAx>
      <c:valAx>
        <c:axId val="201087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CSSP92!$X$4:$X$16</c:f>
              <c:strCache/>
            </c:strRef>
          </c:cat>
          <c:val>
            <c:numRef>
              <c:f>CSSP92!$AC$4:$AC$16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2002367"/>
        <c:axId val="19585848"/>
      </c:barChart>
      <c:catAx>
        <c:axId val="3200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5848"/>
        <c:crosses val="autoZero"/>
        <c:auto val="0"/>
        <c:lblOffset val="100"/>
        <c:noMultiLvlLbl val="0"/>
      </c:catAx>
      <c:valAx>
        <c:axId val="1958584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49826"/>
        <c:crosses val="autoZero"/>
        <c:auto val="0"/>
        <c:lblOffset val="100"/>
        <c:noMultiLvlLbl val="0"/>
      </c:catAx>
      <c:valAx>
        <c:axId val="4294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CSSP91!$X$4:$X$16</c:f>
              <c:strCache/>
            </c:strRef>
          </c:cat>
          <c:val>
            <c:numRef>
              <c:f>CSSP91!$AC$4:$AC$16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004115"/>
        <c:axId val="56383852"/>
      </c:barChart>
      <c:catAx>
        <c:axId val="5100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3852"/>
        <c:crosses val="autoZero"/>
        <c:auto val="0"/>
        <c:lblOffset val="100"/>
        <c:noMultiLvlLbl val="0"/>
      </c:catAx>
      <c:valAx>
        <c:axId val="5638385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0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9270"/>
        <c:crosses val="autoZero"/>
        <c:auto val="0"/>
        <c:lblOffset val="100"/>
        <c:noMultiLvlLbl val="0"/>
      </c:catAx>
      <c:valAx>
        <c:axId val="36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92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CSSP90!$X$4:$X$16</c:f>
              <c:strCache/>
            </c:strRef>
          </c:cat>
          <c:val>
            <c:numRef>
              <c:f>CSSP90!$AC$4:$AC$16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3203431"/>
        <c:axId val="30395424"/>
      </c:bar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95424"/>
        <c:crosses val="autoZero"/>
        <c:auto val="0"/>
        <c:lblOffset val="100"/>
        <c:noMultiLvlLbl val="0"/>
      </c:catAx>
      <c:valAx>
        <c:axId val="303954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0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10250"/>
        <c:crosses val="autoZero"/>
        <c:auto val="0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CSSP89!$X$4:$X$16</c:f>
              <c:strCache/>
            </c:strRef>
          </c:cat>
          <c:val>
            <c:numRef>
              <c:f>CSSP89!$AC$4:$AC$16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339067"/>
        <c:axId val="43942740"/>
      </c:bar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39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2158"/>
        <c:crosses val="autoZero"/>
        <c:auto val="0"/>
        <c:lblOffset val="100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CSSP88!$X$4:$X$16</c:f>
              <c:strCache/>
            </c:strRef>
          </c:cat>
          <c:val>
            <c:numRef>
              <c:f>CSSP88!$AC$4:$AC$16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3329423"/>
        <c:axId val="8638216"/>
      </c:barChart>
      <c:catAx>
        <c:axId val="23329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38216"/>
        <c:crosses val="autoZero"/>
        <c:auto val="0"/>
        <c:lblOffset val="100"/>
        <c:noMultiLvlLbl val="0"/>
      </c:catAx>
      <c:valAx>
        <c:axId val="86382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auto val="0"/>
        <c:lblOffset val="100"/>
        <c:noMultiLvlLbl val="0"/>
      </c:catAx>
      <c:valAx>
        <c:axId val="2860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975"/>
          <c:w val="0.9145"/>
          <c:h val="0.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CSSPsum!$AS$4:$AS$16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97806"/>
        <c:crosses val="autoZero"/>
        <c:auto val="0"/>
        <c:lblOffset val="100"/>
        <c:noMultiLvlLbl val="0"/>
      </c:catAx>
      <c:valAx>
        <c:axId val="1819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6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CSSP87!$X$4:$X$16</c:f>
              <c:strCache/>
            </c:strRef>
          </c:cat>
          <c:val>
            <c:numRef>
              <c:f>CSSP87!$AC$4:$AC$16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6135203"/>
        <c:axId val="35454780"/>
      </c:barChart>
      <c:catAx>
        <c:axId val="56135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54780"/>
        <c:crosses val="autoZero"/>
        <c:auto val="0"/>
        <c:lblOffset val="100"/>
        <c:noMultiLvlLbl val="0"/>
      </c:catAx>
      <c:valAx>
        <c:axId val="354547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64902"/>
        <c:crosses val="autoZero"/>
        <c:auto val="0"/>
        <c:lblOffset val="100"/>
        <c:noMultiLvlLbl val="0"/>
      </c:catAx>
      <c:valAx>
        <c:axId val="53264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CSSP86!$X$4:$X$16</c:f>
              <c:strCache/>
            </c:strRef>
          </c:cat>
          <c:val>
            <c:numRef>
              <c:f>CSSP86!$AC$4:$AC$16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9622071"/>
        <c:axId val="19489776"/>
      </c:barChart>
      <c:cat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89776"/>
        <c:crosses val="autoZero"/>
        <c:auto val="0"/>
        <c:lblOffset val="100"/>
        <c:noMultiLvlLbl val="0"/>
      </c:catAx>
      <c:valAx>
        <c:axId val="194897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2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67994"/>
        <c:crosses val="autoZero"/>
        <c:auto val="0"/>
        <c:lblOffset val="100"/>
        <c:noMultiLvlLbl val="0"/>
      </c:catAx>
      <c:valAx>
        <c:axId val="3516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90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CSSP85!$X$4:$X$16</c:f>
              <c:strCache/>
            </c:strRef>
          </c:cat>
          <c:val>
            <c:numRef>
              <c:f>CSSP85!$AC$4:$AC$16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076491"/>
        <c:axId val="30035236"/>
      </c:barChart>
      <c:cat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35236"/>
        <c:crosses val="autoZero"/>
        <c:auto val="0"/>
        <c:lblOffset val="100"/>
        <c:noMultiLvlLbl val="0"/>
      </c:catAx>
      <c:valAx>
        <c:axId val="3003523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7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35022"/>
        <c:crosses val="autoZero"/>
        <c:auto val="0"/>
        <c:lblOffset val="100"/>
        <c:noMultiLvlLbl val="0"/>
      </c:cat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CSSP84!$X$4:$X$16</c:f>
              <c:strCache/>
            </c:strRef>
          </c:cat>
          <c:val>
            <c:numRef>
              <c:f>CSSP84!$AC$4:$AC$16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197471"/>
        <c:axId val="29559512"/>
      </c:bar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59512"/>
        <c:crosses val="autoZero"/>
        <c:auto val="0"/>
        <c:lblOffset val="100"/>
        <c:noMultiLvlLbl val="0"/>
      </c:catAx>
      <c:valAx>
        <c:axId val="2955951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10242"/>
        <c:crosses val="autoZero"/>
        <c:auto val="0"/>
        <c:lblOffset val="100"/>
        <c:noMultiLvlLbl val="0"/>
      </c:catAx>
      <c:valAx>
        <c:axId val="4551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0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938995"/>
        <c:axId val="62450956"/>
      </c:barChart>
      <c:catAx>
        <c:axId val="693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0956"/>
        <c:crosses val="autoZero"/>
        <c:auto val="0"/>
        <c:lblOffset val="100"/>
        <c:noMultiLvlLbl val="0"/>
      </c:catAx>
      <c:valAx>
        <c:axId val="6245095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3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625"/>
          <c:w val="0.95675"/>
          <c:h val="0.927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CSSPsum!$AG$4:$AG$16</c:f>
              <c:strCache/>
            </c:strRef>
          </c:cat>
          <c:val>
            <c:numRef>
              <c:f>CSSPsum!$AM$4:$AM$16</c:f>
              <c:numCache/>
            </c:numRef>
          </c:val>
        </c:ser>
        <c:gapWidth val="0"/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6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CSSP00!$AA$4:$AA$16</c:f>
              <c:numCache/>
            </c:numRef>
          </c:val>
        </c:ser>
        <c:gapWidth val="0"/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6930"/>
        <c:crosses val="autoZero"/>
        <c:auto val="0"/>
        <c:lblOffset val="100"/>
        <c:noMultiLvlLbl val="0"/>
      </c:catAx>
      <c:valAx>
        <c:axId val="9136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75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CSSP00!$X$4:$X$16</c:f>
              <c:strCache/>
            </c:strRef>
          </c:cat>
          <c:val>
            <c:numRef>
              <c:f>CSSP00!$AC$4:$AC$16</c:f>
              <c:numCache/>
            </c:numRef>
          </c:val>
        </c:ser>
        <c:gapWidth val="0"/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3836"/>
        <c:crosses val="autoZero"/>
        <c:auto val="0"/>
        <c:lblOffset val="100"/>
        <c:noMultiLvlLbl val="0"/>
      </c:catAx>
      <c:valAx>
        <c:axId val="189383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5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82998"/>
        <c:crosses val="autoZero"/>
        <c:auto val="0"/>
        <c:lblOffset val="100"/>
        <c:noMultiLvlLbl val="0"/>
      </c:catAx>
      <c:valAx>
        <c:axId val="19182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4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18976"/>
        <c:crosses val="autoZero"/>
        <c:auto val="0"/>
        <c:lblOffset val="100"/>
        <c:noMultiLvlLbl val="0"/>
      </c:catAx>
      <c:valAx>
        <c:axId val="1031897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CSSP97!$AA$4:$AA$16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30698"/>
        <c:crosses val="autoZero"/>
        <c:auto val="0"/>
        <c:lblOffset val="100"/>
        <c:noMultiLvlLbl val="0"/>
      </c:catAx>
      <c:valAx>
        <c:axId val="30530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104775</xdr:rowOff>
    </xdr:from>
    <xdr:to>
      <xdr:col>31</xdr:col>
      <xdr:colOff>3238500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49125" y="104775"/>
        <a:ext cx="32099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28575</xdr:colOff>
      <xdr:row>12</xdr:row>
      <xdr:rowOff>85725</xdr:rowOff>
    </xdr:from>
    <xdr:to>
      <xdr:col>31</xdr:col>
      <xdr:colOff>3257550</xdr:colOff>
      <xdr:row>23</xdr:row>
      <xdr:rowOff>180975</xdr:rowOff>
    </xdr:to>
    <xdr:graphicFrame>
      <xdr:nvGraphicFramePr>
        <xdr:cNvPr id="2" name="Chart 4"/>
        <xdr:cNvGraphicFramePr/>
      </xdr:nvGraphicFramePr>
      <xdr:xfrm>
        <a:off x="12049125" y="2114550"/>
        <a:ext cx="32289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38100</xdr:colOff>
      <xdr:row>3</xdr:row>
      <xdr:rowOff>9525</xdr:rowOff>
    </xdr:from>
    <xdr:to>
      <xdr:col>48</xdr:col>
      <xdr:colOff>209550</xdr:colOff>
      <xdr:row>14</xdr:row>
      <xdr:rowOff>38100</xdr:rowOff>
    </xdr:to>
    <xdr:graphicFrame>
      <xdr:nvGraphicFramePr>
        <xdr:cNvPr id="3" name="Chart 5"/>
        <xdr:cNvGraphicFramePr/>
      </xdr:nvGraphicFramePr>
      <xdr:xfrm>
        <a:off x="20307300" y="552450"/>
        <a:ext cx="39052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219075</xdr:colOff>
      <xdr:row>16</xdr:row>
      <xdr:rowOff>180975</xdr:rowOff>
    </xdr:from>
    <xdr:to>
      <xdr:col>43</xdr:col>
      <xdr:colOff>28575</xdr:colOff>
      <xdr:row>27</xdr:row>
      <xdr:rowOff>161925</xdr:rowOff>
    </xdr:to>
    <xdr:graphicFrame>
      <xdr:nvGraphicFramePr>
        <xdr:cNvPr id="4" name="Chart 6"/>
        <xdr:cNvGraphicFramePr/>
      </xdr:nvGraphicFramePr>
      <xdr:xfrm>
        <a:off x="15878175" y="2857500"/>
        <a:ext cx="33623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A1">
      <selection activeCell="W4" sqref="W4:W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30" width="5.00390625" style="9" customWidth="1"/>
    <col min="31" max="31" width="5.125" style="9" customWidth="1"/>
    <col min="32" max="32" width="43.125" style="9" customWidth="1"/>
    <col min="33" max="39" width="4.625" style="9" customWidth="1"/>
    <col min="40" max="40" width="5.00390625" style="9" customWidth="1"/>
    <col min="41" max="46" width="4.625" style="9" customWidth="1"/>
    <col min="47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1984-93</v>
      </c>
      <c r="AC1" s="14"/>
    </row>
    <row r="2" spans="1:45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717</v>
      </c>
      <c r="X2" s="17" t="s">
        <v>11</v>
      </c>
      <c r="Z2" s="17" t="s">
        <v>12</v>
      </c>
      <c r="AB2" s="17" t="s">
        <v>13</v>
      </c>
      <c r="AC2" s="17" t="s">
        <v>14</v>
      </c>
      <c r="AD2" s="29" t="s">
        <v>78</v>
      </c>
      <c r="AE2" s="29"/>
      <c r="AG2" s="17" t="s">
        <v>11</v>
      </c>
      <c r="AI2" s="29" t="s">
        <v>15</v>
      </c>
      <c r="AJ2" s="29"/>
      <c r="AK2" s="30" t="s">
        <v>16</v>
      </c>
      <c r="AL2" s="30"/>
      <c r="AM2" s="29"/>
      <c r="AN2" s="29" t="s">
        <v>17</v>
      </c>
      <c r="AO2" s="29"/>
      <c r="AP2" s="29"/>
      <c r="AQ2" s="29"/>
      <c r="AR2" s="29"/>
      <c r="AS2" s="29"/>
    </row>
    <row r="3" spans="2:45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531</v>
      </c>
      <c r="W3" s="13"/>
      <c r="X3" s="15" t="s">
        <v>30</v>
      </c>
      <c r="Z3" s="17" t="s">
        <v>31</v>
      </c>
      <c r="AB3" s="17" t="s">
        <v>32</v>
      </c>
      <c r="AC3" s="17" t="s">
        <v>81</v>
      </c>
      <c r="AD3" s="29" t="s">
        <v>79</v>
      </c>
      <c r="AE3" s="29" t="s">
        <v>80</v>
      </c>
      <c r="AG3" s="15" t="s">
        <v>33</v>
      </c>
      <c r="AI3" s="31" t="s">
        <v>34</v>
      </c>
      <c r="AJ3" s="31" t="s">
        <v>35</v>
      </c>
      <c r="AK3" s="31" t="s">
        <v>34</v>
      </c>
      <c r="AL3" s="31" t="s">
        <v>35</v>
      </c>
      <c r="AM3" s="31" t="s">
        <v>36</v>
      </c>
      <c r="AN3" s="31" t="s">
        <v>34</v>
      </c>
      <c r="AO3" s="31" t="s">
        <v>35</v>
      </c>
      <c r="AP3" s="31" t="s">
        <v>36</v>
      </c>
      <c r="AQ3" s="29" t="s">
        <v>37</v>
      </c>
      <c r="AR3" s="29"/>
      <c r="AS3" s="29"/>
    </row>
    <row r="4" spans="1:46" ht="12.75">
      <c r="A4" s="19">
        <f>DATE(89,3,5)</f>
        <v>32572</v>
      </c>
      <c r="B4" s="33">
        <f>SUM(CSSP00:CSSP84!B4)</f>
        <v>0</v>
      </c>
      <c r="C4" s="33">
        <f>SUM(CSSP00:CSSP84!C4)</f>
        <v>0</v>
      </c>
      <c r="D4" s="33">
        <f>SUM(CSSP00:CSSP84!D4)</f>
        <v>0</v>
      </c>
      <c r="E4" s="33">
        <f>SUM(CSSP00:CSSP84!E4)</f>
        <v>0</v>
      </c>
      <c r="F4" s="33">
        <f>SUM(CSSP00:CSSP84!F4)</f>
        <v>0</v>
      </c>
      <c r="G4" s="33">
        <f>SUM(CSSP00:CSSP84!G4)</f>
        <v>0</v>
      </c>
      <c r="H4" s="33">
        <f>SUM(CSSP00:CSSP84!H4)</f>
        <v>0</v>
      </c>
      <c r="I4" s="33">
        <f>SUM(CSSP00:CSSP84!I4)</f>
        <v>0</v>
      </c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W4" s="22" t="s">
        <v>38</v>
      </c>
      <c r="X4" s="22" t="s">
        <v>38</v>
      </c>
      <c r="Z4" s="21">
        <f>SUM(N4:N10)</f>
        <v>13.465160075329566</v>
      </c>
      <c r="AA4" s="14">
        <f aca="true" t="shared" si="6" ref="AA4:AA16">Z4*100/$Z$17</f>
        <v>4.708097928436911</v>
      </c>
      <c r="AB4" s="21">
        <f>SUM(Q4:Q10)+SUM(R4:R10)</f>
        <v>51</v>
      </c>
      <c r="AC4" s="21">
        <f>100*SUM(Q4:Q10)/AB4</f>
        <v>74.50980392156863</v>
      </c>
      <c r="AD4" s="29">
        <f>Z4*AC4/$Z$17</f>
        <v>3.5079945349137773</v>
      </c>
      <c r="AE4" s="29">
        <f>-Z4*(100-AC4)/$Z$17</f>
        <v>-1.200103393523134</v>
      </c>
      <c r="AG4" s="22" t="s">
        <v>38</v>
      </c>
      <c r="AI4" s="32">
        <f>MINA(CSSP93:CSSP84!Z4)</f>
        <v>0</v>
      </c>
      <c r="AJ4" s="32">
        <f>MAXA(CSSP93:CSSP84!Z4)</f>
        <v>5</v>
      </c>
      <c r="AK4" s="32">
        <f>MINA(CSSP93:CSSP84!AA4)</f>
        <v>0</v>
      </c>
      <c r="AL4" s="32">
        <f>MAXA(CSSP93:CSSP84!AA4)</f>
        <v>27.77777777777778</v>
      </c>
      <c r="AM4" s="32">
        <f>AVERAGEA(CSSP93:CSSP84!AA4)</f>
        <v>7.766908212560386</v>
      </c>
      <c r="AN4" s="32">
        <f>MINA(CSSP93:CSSP84!AC4)</f>
        <v>50</v>
      </c>
      <c r="AO4" s="32">
        <f>MAXA(CSSP93:CSSP84!AC4)</f>
        <v>100</v>
      </c>
      <c r="AP4" s="32">
        <f>AVERAGEA(CSSP93:CSSP84!AC4)</f>
        <v>86.66666666666666</v>
      </c>
      <c r="AQ4" s="32">
        <f>COUNTA(CSSP93:CSSP84!AC4)</f>
        <v>5</v>
      </c>
      <c r="AR4" s="29">
        <v>1984</v>
      </c>
      <c r="AS4" s="29">
        <f>CSSP84!$Z$17</f>
        <v>5</v>
      </c>
      <c r="AT4" s="29"/>
    </row>
    <row r="5" spans="1:46" ht="15">
      <c r="A5" s="19">
        <v>32573</v>
      </c>
      <c r="B5" s="33">
        <f>SUM(CSSP00:CSSP84!B5)</f>
        <v>0</v>
      </c>
      <c r="C5" s="33">
        <f>SUM(CSSP00:CSSP84!C5)</f>
        <v>1</v>
      </c>
      <c r="D5" s="33">
        <f>SUM(CSSP00:CSSP84!D5)</f>
        <v>0</v>
      </c>
      <c r="E5" s="33">
        <f>SUM(CSSP00:CSSP84!E5)</f>
        <v>0</v>
      </c>
      <c r="F5" s="33">
        <f>SUM(CSSP00:CSSP84!F5)</f>
        <v>1</v>
      </c>
      <c r="G5" s="33">
        <f>SUM(CSSP00:CSSP84!G5)</f>
        <v>0</v>
      </c>
      <c r="H5" s="33">
        <f>SUM(CSSP00:CSSP84!H5)</f>
        <v>0</v>
      </c>
      <c r="I5" s="33">
        <f>SUM(CSSP00:CSSP84!I5)</f>
        <v>0</v>
      </c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1.0772128060263653</v>
      </c>
      <c r="O5" s="21">
        <f aca="true" t="shared" si="8" ref="O5:O36">O4+N5</f>
        <v>1.0772128060263653</v>
      </c>
      <c r="P5" s="14">
        <f t="shared" si="3"/>
        <v>0.3766478342749528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93</v>
      </c>
      <c r="W5" s="23" t="s">
        <v>40</v>
      </c>
      <c r="X5" s="13"/>
      <c r="Y5" s="23" t="s">
        <v>40</v>
      </c>
      <c r="Z5" s="21">
        <f>SUM(N11:N17)</f>
        <v>12.3879472693032</v>
      </c>
      <c r="AA5" s="14">
        <f t="shared" si="6"/>
        <v>4.3314500941619585</v>
      </c>
      <c r="AB5" s="21">
        <f>SUM(Q11:Q17)+SUM(R11:R17)</f>
        <v>43</v>
      </c>
      <c r="AC5" s="21">
        <f>100*SUM(Q11:Q17)/AB5</f>
        <v>76.74418604651163</v>
      </c>
      <c r="AD5" s="29">
        <f aca="true" t="shared" si="9" ref="AD5:AD16">Z5*AC5/$Z$17</f>
        <v>3.3241361187754563</v>
      </c>
      <c r="AE5" s="29">
        <f aca="true" t="shared" si="10" ref="AE5:AE16">-Z5*(100-AC5)/$Z$17</f>
        <v>-1.0073139753865017</v>
      </c>
      <c r="AG5" s="13"/>
      <c r="AH5" s="23" t="s">
        <v>40</v>
      </c>
      <c r="AI5" s="32">
        <f>MINA(CSSP93:CSSP84!Z5)</f>
        <v>-1</v>
      </c>
      <c r="AJ5" s="32">
        <f>MAXA(CSSP93:CSSP84!Z5)</f>
        <v>3.1818181818181817</v>
      </c>
      <c r="AK5" s="32">
        <f>MINA(CSSP93:CSSP84!AA5)</f>
        <v>-4.3478260869565215</v>
      </c>
      <c r="AL5" s="32">
        <f>MAXA(CSSP93:CSSP84!AA5)</f>
        <v>12.5</v>
      </c>
      <c r="AM5" s="32">
        <f>AVERAGEA(CSSP93:CSSP84!AA5)</f>
        <v>3.408146684233641</v>
      </c>
      <c r="AN5" s="32">
        <f>MINA(CSSP93:CSSP84!AC5)</f>
        <v>0</v>
      </c>
      <c r="AO5" s="32">
        <f>MAXA(CSSP93:CSSP84!AC5)</f>
        <v>100</v>
      </c>
      <c r="AP5" s="32">
        <f>AVERAGEA(CSSP93:CSSP84!AC5)</f>
        <v>79.48717948717949</v>
      </c>
      <c r="AQ5" s="32">
        <f>COUNTA(CSSP93:CSSP84!AC5)</f>
        <v>6</v>
      </c>
      <c r="AR5" s="29">
        <v>1985</v>
      </c>
      <c r="AS5" s="29">
        <f>CSSP85!$Z$17</f>
        <v>5</v>
      </c>
      <c r="AT5" s="29"/>
    </row>
    <row r="6" spans="1:46" ht="12.75">
      <c r="A6" s="19">
        <v>32574</v>
      </c>
      <c r="B6" s="33">
        <f>SUM(CSSP00:CSSP84!B6)</f>
        <v>8</v>
      </c>
      <c r="C6" s="33">
        <f>SUM(CSSP00:CSSP84!C6)</f>
        <v>0</v>
      </c>
      <c r="D6" s="33">
        <f>SUM(CSSP00:CSSP84!D6)</f>
        <v>3</v>
      </c>
      <c r="E6" s="33">
        <f>SUM(CSSP00:CSSP84!E6)</f>
        <v>0</v>
      </c>
      <c r="F6" s="33">
        <f>SUM(CSSP00:CSSP84!F6)</f>
        <v>0</v>
      </c>
      <c r="G6" s="33">
        <f>SUM(CSSP00:CSSP84!G6)</f>
        <v>1</v>
      </c>
      <c r="H6" s="33">
        <f>SUM(CSSP00:CSSP84!H6)</f>
        <v>0</v>
      </c>
      <c r="I6" s="33">
        <f>SUM(CSSP00:CSSP84!I6)</f>
        <v>0</v>
      </c>
      <c r="J6" s="18">
        <f t="shared" si="0"/>
        <v>5</v>
      </c>
      <c r="K6" s="18">
        <f t="shared" si="1"/>
        <v>1</v>
      </c>
      <c r="L6" s="18">
        <f t="shared" si="7"/>
        <v>6</v>
      </c>
      <c r="M6" s="18">
        <f t="shared" si="7"/>
        <v>2</v>
      </c>
      <c r="N6" s="14">
        <f t="shared" si="2"/>
        <v>3.231638418079096</v>
      </c>
      <c r="O6" s="21">
        <f t="shared" si="8"/>
        <v>4.308851224105461</v>
      </c>
      <c r="P6" s="14">
        <f t="shared" si="3"/>
        <v>1.5065913370998112</v>
      </c>
      <c r="Q6" s="18">
        <f t="shared" si="4"/>
        <v>9</v>
      </c>
      <c r="R6" s="18">
        <f t="shared" si="5"/>
        <v>3</v>
      </c>
      <c r="T6" s="17" t="s">
        <v>41</v>
      </c>
      <c r="V6" s="18">
        <f>Q96</f>
        <v>624</v>
      </c>
      <c r="W6" s="23" t="s">
        <v>42</v>
      </c>
      <c r="X6" s="23" t="s">
        <v>42</v>
      </c>
      <c r="Z6" s="21">
        <f>SUM(N18:N24)</f>
        <v>45.24293785310734</v>
      </c>
      <c r="AA6" s="14">
        <f t="shared" si="6"/>
        <v>15.81920903954802</v>
      </c>
      <c r="AB6" s="21">
        <f>SUM(Q18:Q24)+SUM(R18:R24)</f>
        <v>126</v>
      </c>
      <c r="AC6" s="21">
        <f>100*SUM(Q18:Q24)/AB6</f>
        <v>83.33333333333333</v>
      </c>
      <c r="AD6" s="29">
        <f t="shared" si="9"/>
        <v>13.182674199623351</v>
      </c>
      <c r="AE6" s="29">
        <f t="shared" si="10"/>
        <v>-2.636534839924671</v>
      </c>
      <c r="AG6" s="23" t="s">
        <v>42</v>
      </c>
      <c r="AI6" s="32">
        <f>MINA(CSSP93:CSSP84!Z6)</f>
        <v>-1</v>
      </c>
      <c r="AJ6" s="32">
        <f>MAXA(CSSP93:CSSP84!Z6)</f>
        <v>6.5</v>
      </c>
      <c r="AK6" s="32">
        <f>MINA(CSSP93:CSSP84!AA6)</f>
        <v>-12.5</v>
      </c>
      <c r="AL6" s="32">
        <f>MAXA(CSSP93:CSSP84!AA6)</f>
        <v>45.454545454545446</v>
      </c>
      <c r="AM6" s="32">
        <f>AVERAGEA(CSSP93:CSSP84!AA6)</f>
        <v>13.015656565656565</v>
      </c>
      <c r="AN6" s="32">
        <f>MINA(CSSP93:CSSP84!AC6)</f>
        <v>0</v>
      </c>
      <c r="AO6" s="32">
        <f>MAXA(CSSP93:CSSP84!AC6)</f>
        <v>100</v>
      </c>
      <c r="AP6" s="32">
        <f>AVERAGEA(CSSP93:CSSP84!AC6)</f>
        <v>67.38095238095238</v>
      </c>
      <c r="AQ6" s="32">
        <f>COUNTA(CSSP93:CSSP84!AC6)</f>
        <v>9</v>
      </c>
      <c r="AR6" s="29">
        <v>1986</v>
      </c>
      <c r="AS6" s="29">
        <f>CSSP86!$Z$17</f>
        <v>19.000000000000007</v>
      </c>
      <c r="AT6" s="29"/>
    </row>
    <row r="7" spans="1:46" ht="12.75">
      <c r="A7" s="19">
        <v>32575</v>
      </c>
      <c r="B7" s="33">
        <f>SUM(CSSP00:CSSP84!B7)</f>
        <v>0</v>
      </c>
      <c r="C7" s="33">
        <f>SUM(CSSP00:CSSP84!C7)</f>
        <v>0</v>
      </c>
      <c r="D7" s="33">
        <f>SUM(CSSP00:CSSP84!D7)</f>
        <v>2</v>
      </c>
      <c r="E7" s="33">
        <f>SUM(CSSP00:CSSP84!E7)</f>
        <v>0</v>
      </c>
      <c r="F7" s="33">
        <f>SUM(CSSP00:CSSP84!F7)</f>
        <v>2</v>
      </c>
      <c r="G7" s="33">
        <f>SUM(CSSP00:CSSP84!G7)</f>
        <v>0</v>
      </c>
      <c r="H7" s="33">
        <f>SUM(CSSP00:CSSP84!H7)</f>
        <v>1</v>
      </c>
      <c r="I7" s="33">
        <f>SUM(CSSP00:CSSP84!I7)</f>
        <v>0</v>
      </c>
      <c r="J7" s="18">
        <f t="shared" si="0"/>
        <v>-2</v>
      </c>
      <c r="K7" s="18">
        <f t="shared" si="1"/>
        <v>1</v>
      </c>
      <c r="L7" s="18">
        <f t="shared" si="7"/>
        <v>4</v>
      </c>
      <c r="M7" s="18">
        <f t="shared" si="7"/>
        <v>3</v>
      </c>
      <c r="N7" s="14">
        <f t="shared" si="2"/>
        <v>-0.5386064030131826</v>
      </c>
      <c r="O7" s="21">
        <f t="shared" si="8"/>
        <v>3.7702448210922785</v>
      </c>
      <c r="P7" s="14">
        <f t="shared" si="3"/>
        <v>1.3182674199623348</v>
      </c>
      <c r="Q7" s="18">
        <f t="shared" si="4"/>
        <v>2</v>
      </c>
      <c r="R7" s="18">
        <f t="shared" si="5"/>
        <v>3</v>
      </c>
      <c r="T7" s="17" t="s">
        <v>43</v>
      </c>
      <c r="V7" s="14">
        <f>V6*100/(V5+V6)</f>
        <v>87.02928870292887</v>
      </c>
      <c r="W7" s="23" t="s">
        <v>44</v>
      </c>
      <c r="Y7" s="23" t="s">
        <v>44</v>
      </c>
      <c r="Z7" s="21">
        <f>SUM(N25:N31)</f>
        <v>84.0225988700565</v>
      </c>
      <c r="AA7" s="14">
        <f t="shared" si="6"/>
        <v>29.37853107344633</v>
      </c>
      <c r="AB7" s="21">
        <f>SUM(Q25:Q31)+SUM(R25:R31)</f>
        <v>176</v>
      </c>
      <c r="AC7" s="21">
        <f>100*SUM(Q25:Q31)/AB7</f>
        <v>94.31818181818181</v>
      </c>
      <c r="AD7" s="29">
        <f t="shared" si="9"/>
        <v>27.70929635336415</v>
      </c>
      <c r="AE7" s="29">
        <f t="shared" si="10"/>
        <v>-1.6692347200821793</v>
      </c>
      <c r="AH7" s="23" t="s">
        <v>44</v>
      </c>
      <c r="AI7" s="32">
        <f>MINA(CSSP93:CSSP84!Z7)</f>
        <v>0</v>
      </c>
      <c r="AJ7" s="32">
        <f>MAXA(CSSP93:CSSP84!Z7)</f>
        <v>14</v>
      </c>
      <c r="AK7" s="32">
        <f>MINA(CSSP93:CSSP84!AA7)</f>
        <v>0</v>
      </c>
      <c r="AL7" s="32">
        <f>MAXA(CSSP93:CSSP84!AA7)</f>
        <v>61.1111111111111</v>
      </c>
      <c r="AM7" s="32">
        <f>AVERAGEA(CSSP93:CSSP84!AA7)</f>
        <v>31.215744400527008</v>
      </c>
      <c r="AN7" s="32">
        <f>MINA(CSSP93:CSSP84!AC7)</f>
        <v>93.75</v>
      </c>
      <c r="AO7" s="32">
        <f>MAXA(CSSP93:CSSP84!AC7)</f>
        <v>100</v>
      </c>
      <c r="AP7" s="32">
        <f>AVERAGEA(CSSP93:CSSP84!AC7)</f>
        <v>99.30555555555556</v>
      </c>
      <c r="AQ7" s="32">
        <f>COUNTA(CSSP93:CSSP84!AC7)</f>
        <v>9</v>
      </c>
      <c r="AR7" s="29">
        <v>1987</v>
      </c>
      <c r="AS7" s="29">
        <f>CSSP87!$Z$17</f>
        <v>7.000000000000001</v>
      </c>
      <c r="AT7" s="29"/>
    </row>
    <row r="8" spans="1:46" ht="12.75">
      <c r="A8" s="19">
        <v>32576</v>
      </c>
      <c r="B8" s="33">
        <f>SUM(CSSP00:CSSP84!B8)</f>
        <v>2</v>
      </c>
      <c r="C8" s="33">
        <f>SUM(CSSP00:CSSP84!C8)</f>
        <v>0</v>
      </c>
      <c r="D8" s="33">
        <f>SUM(CSSP00:CSSP84!D8)</f>
        <v>0</v>
      </c>
      <c r="E8" s="33">
        <f>SUM(CSSP00:CSSP84!E8)</f>
        <v>0</v>
      </c>
      <c r="F8" s="33">
        <f>SUM(CSSP00:CSSP84!F8)</f>
        <v>0</v>
      </c>
      <c r="G8" s="33">
        <f>SUM(CSSP00:CSSP84!G8)</f>
        <v>0</v>
      </c>
      <c r="H8" s="33">
        <f>SUM(CSSP00:CSSP84!H8)</f>
        <v>0</v>
      </c>
      <c r="I8" s="33">
        <f>SUM(CSSP00:CSSP84!I8)</f>
        <v>0</v>
      </c>
      <c r="J8" s="18">
        <f t="shared" si="0"/>
        <v>2</v>
      </c>
      <c r="K8" s="18">
        <f t="shared" si="1"/>
        <v>0</v>
      </c>
      <c r="L8" s="18">
        <f t="shared" si="7"/>
        <v>6</v>
      </c>
      <c r="M8" s="18">
        <f t="shared" si="7"/>
        <v>3</v>
      </c>
      <c r="N8" s="14">
        <f t="shared" si="2"/>
        <v>1.0772128060263653</v>
      </c>
      <c r="O8" s="21">
        <f t="shared" si="8"/>
        <v>4.847457627118644</v>
      </c>
      <c r="P8" s="14">
        <f t="shared" si="3"/>
        <v>1.6949152542372876</v>
      </c>
      <c r="Q8" s="18">
        <f t="shared" si="4"/>
        <v>2</v>
      </c>
      <c r="R8" s="18">
        <f t="shared" si="5"/>
        <v>0</v>
      </c>
      <c r="W8" s="23" t="s">
        <v>45</v>
      </c>
      <c r="X8" s="23" t="s">
        <v>45</v>
      </c>
      <c r="Z8" s="21">
        <f>SUM(N32:N38)</f>
        <v>59.785310734463266</v>
      </c>
      <c r="AA8" s="14">
        <f t="shared" si="6"/>
        <v>20.903954802259882</v>
      </c>
      <c r="AB8" s="21">
        <f>SUM(Q32:Q38)+SUM(R32:R38)</f>
        <v>121</v>
      </c>
      <c r="AC8" s="21">
        <f>100*SUM(Q32:Q38)/AB8</f>
        <v>95.86776859504133</v>
      </c>
      <c r="AD8" s="29">
        <f t="shared" si="9"/>
        <v>20.040155017042533</v>
      </c>
      <c r="AE8" s="29">
        <f t="shared" si="10"/>
        <v>-0.8637997852173497</v>
      </c>
      <c r="AG8" s="23" t="s">
        <v>45</v>
      </c>
      <c r="AI8" s="32">
        <f>MINA(CSSP93:CSSP84!Z8)</f>
        <v>0</v>
      </c>
      <c r="AJ8" s="32">
        <f>MAXA(CSSP93:CSSP84!Z8)</f>
        <v>4.8</v>
      </c>
      <c r="AK8" s="32">
        <f>MINA(CSSP93:CSSP84!AA8)</f>
        <v>0</v>
      </c>
      <c r="AL8" s="32">
        <f>MAXA(CSSP93:CSSP84!AA8)</f>
        <v>31.999999999999996</v>
      </c>
      <c r="AM8" s="32">
        <f>AVERAGEA(CSSP93:CSSP84!AA8)</f>
        <v>11.809025032938077</v>
      </c>
      <c r="AN8" s="32">
        <f>MINA(CSSP93:CSSP84!AC8)</f>
        <v>66.66666666666667</v>
      </c>
      <c r="AO8" s="32">
        <f>MAXA(CSSP93:CSSP84!AC8)</f>
        <v>100</v>
      </c>
      <c r="AP8" s="32">
        <f>AVERAGEA(CSSP93:CSSP84!AC8)</f>
        <v>95.83333333333334</v>
      </c>
      <c r="AQ8" s="32">
        <f>COUNTA(CSSP93:CSSP84!AC8)</f>
        <v>8</v>
      </c>
      <c r="AR8" s="29">
        <v>1988</v>
      </c>
      <c r="AS8" s="29">
        <f>CSSP88!$Z$17</f>
        <v>22</v>
      </c>
      <c r="AT8" s="29"/>
    </row>
    <row r="9" spans="1:46" ht="12.75">
      <c r="A9" s="19">
        <v>32577</v>
      </c>
      <c r="B9" s="33">
        <f>SUM(CSSP00:CSSP84!B9)</f>
        <v>2</v>
      </c>
      <c r="C9" s="33">
        <f>SUM(CSSP00:CSSP84!C9)</f>
        <v>1</v>
      </c>
      <c r="D9" s="33">
        <f>SUM(CSSP00:CSSP84!D9)</f>
        <v>1</v>
      </c>
      <c r="E9" s="33">
        <f>SUM(CSSP00:CSSP84!E9)</f>
        <v>0</v>
      </c>
      <c r="F9" s="33">
        <f>SUM(CSSP00:CSSP84!F9)</f>
        <v>3</v>
      </c>
      <c r="G9" s="33">
        <f>SUM(CSSP00:CSSP84!G9)</f>
        <v>3</v>
      </c>
      <c r="H9" s="33">
        <f>SUM(CSSP00:CSSP84!H9)</f>
        <v>2</v>
      </c>
      <c r="I9" s="33">
        <f>SUM(CSSP00:CSSP84!I9)</f>
        <v>1</v>
      </c>
      <c r="J9" s="18">
        <f t="shared" si="0"/>
        <v>2</v>
      </c>
      <c r="K9" s="18">
        <f t="shared" si="1"/>
        <v>3</v>
      </c>
      <c r="L9" s="18">
        <f t="shared" si="7"/>
        <v>8</v>
      </c>
      <c r="M9" s="18">
        <f t="shared" si="7"/>
        <v>6</v>
      </c>
      <c r="N9" s="14">
        <f t="shared" si="2"/>
        <v>2.693032015065913</v>
      </c>
      <c r="O9" s="21">
        <f t="shared" si="8"/>
        <v>7.540489642184557</v>
      </c>
      <c r="P9" s="14">
        <f t="shared" si="3"/>
        <v>2.6365348399246695</v>
      </c>
      <c r="Q9" s="18">
        <f t="shared" si="4"/>
        <v>9</v>
      </c>
      <c r="R9" s="18">
        <f t="shared" si="5"/>
        <v>4</v>
      </c>
      <c r="T9" s="17" t="s">
        <v>46</v>
      </c>
      <c r="V9" s="14"/>
      <c r="W9" s="23" t="s">
        <v>47</v>
      </c>
      <c r="Y9" s="23" t="s">
        <v>47</v>
      </c>
      <c r="Z9" s="21">
        <f>SUM(N39:N45)</f>
        <v>30.70056497175141</v>
      </c>
      <c r="AA9" s="14">
        <f t="shared" si="6"/>
        <v>10.734463276836157</v>
      </c>
      <c r="AB9" s="21">
        <f>SUM(Q39:Q45)+SUM(R39:R45)</f>
        <v>81</v>
      </c>
      <c r="AC9" s="21">
        <f>100*SUM(Q39:Q45)/AB9</f>
        <v>85.18518518518519</v>
      </c>
      <c r="AD9" s="29">
        <f t="shared" si="9"/>
        <v>9.14417242100858</v>
      </c>
      <c r="AE9" s="29">
        <f t="shared" si="10"/>
        <v>-1.5902908558275783</v>
      </c>
      <c r="AH9" s="23" t="s">
        <v>47</v>
      </c>
      <c r="AI9" s="32">
        <f>MINA(CSSP93:CSSP84!Z9)</f>
        <v>0</v>
      </c>
      <c r="AJ9" s="32">
        <f>MAXA(CSSP93:CSSP84!Z9)</f>
        <v>5</v>
      </c>
      <c r="AK9" s="32">
        <f>MINA(CSSP93:CSSP84!AA9)</f>
        <v>0</v>
      </c>
      <c r="AL9" s="32">
        <f>MAXA(CSSP93:CSSP84!AA9)</f>
        <v>27.77777777777778</v>
      </c>
      <c r="AM9" s="32">
        <f>AVERAGEA(CSSP93:CSSP84!AA9)</f>
        <v>12.668050065876152</v>
      </c>
      <c r="AN9" s="32">
        <f>MINA(CSSP93:CSSP84!AC9)</f>
        <v>62.5</v>
      </c>
      <c r="AO9" s="32">
        <f>MAXA(CSSP93:CSSP84!AC9)</f>
        <v>100</v>
      </c>
      <c r="AP9" s="32">
        <f>AVERAGEA(CSSP93:CSSP84!AC9)</f>
        <v>91.75925925925925</v>
      </c>
      <c r="AQ9" s="32">
        <f>COUNTA(CSSP93:CSSP84!AC9)</f>
        <v>9</v>
      </c>
      <c r="AR9" s="29">
        <v>1989</v>
      </c>
      <c r="AS9" s="29">
        <f>CSSP89!$Z$17</f>
        <v>29.99999999999999</v>
      </c>
      <c r="AT9" s="29"/>
    </row>
    <row r="10" spans="1:46" ht="12.75">
      <c r="A10" s="19">
        <v>32578</v>
      </c>
      <c r="B10" s="33">
        <f>SUM(CSSP00:CSSP84!B10)</f>
        <v>7</v>
      </c>
      <c r="C10" s="33">
        <f>SUM(CSSP00:CSSP84!C10)</f>
        <v>3</v>
      </c>
      <c r="D10" s="33">
        <f>SUM(CSSP00:CSSP84!D10)</f>
        <v>0</v>
      </c>
      <c r="E10" s="33">
        <f>SUM(CSSP00:CSSP84!E10)</f>
        <v>3</v>
      </c>
      <c r="F10" s="33">
        <f>SUM(CSSP00:CSSP84!F10)</f>
        <v>2</v>
      </c>
      <c r="G10" s="33">
        <f>SUM(CSSP00:CSSP84!G10)</f>
        <v>2</v>
      </c>
      <c r="H10" s="33">
        <f>SUM(CSSP00:CSSP84!H10)</f>
        <v>0</v>
      </c>
      <c r="I10" s="33">
        <f>SUM(CSSP00:CSSP84!I10)</f>
        <v>0</v>
      </c>
      <c r="J10" s="18">
        <f t="shared" si="0"/>
        <v>7</v>
      </c>
      <c r="K10" s="18">
        <f t="shared" si="1"/>
        <v>4</v>
      </c>
      <c r="L10" s="18">
        <f t="shared" si="7"/>
        <v>15</v>
      </c>
      <c r="M10" s="18">
        <f t="shared" si="7"/>
        <v>10</v>
      </c>
      <c r="N10" s="14">
        <f t="shared" si="2"/>
        <v>5.924670433145009</v>
      </c>
      <c r="O10" s="21">
        <f t="shared" si="8"/>
        <v>13.465160075329566</v>
      </c>
      <c r="P10" s="14">
        <f t="shared" si="3"/>
        <v>4.70809792843691</v>
      </c>
      <c r="Q10" s="18">
        <f t="shared" si="4"/>
        <v>14</v>
      </c>
      <c r="R10" s="18">
        <f t="shared" si="5"/>
        <v>3</v>
      </c>
      <c r="U10" s="17" t="s">
        <v>4</v>
      </c>
      <c r="V10" s="14">
        <f>100*(+C96/(B96+C96))</f>
        <v>46.82080924855491</v>
      </c>
      <c r="W10" s="24" t="s">
        <v>48</v>
      </c>
      <c r="X10" s="24" t="s">
        <v>48</v>
      </c>
      <c r="Z10" s="21">
        <f>SUM(N46:N52)</f>
        <v>16.69679849340866</v>
      </c>
      <c r="AA10" s="14">
        <f t="shared" si="6"/>
        <v>5.838041431261769</v>
      </c>
      <c r="AB10" s="21">
        <f>SUM(Q46:Q52)+SUM(R46:R52)</f>
        <v>39</v>
      </c>
      <c r="AC10" s="21">
        <f>100*SUM(Q46:Q52)/AB10</f>
        <v>89.74358974358974</v>
      </c>
      <c r="AD10" s="29">
        <f t="shared" si="9"/>
        <v>5.239267951132357</v>
      </c>
      <c r="AE10" s="29">
        <f t="shared" si="10"/>
        <v>-0.5987734801294127</v>
      </c>
      <c r="AG10" s="24" t="s">
        <v>48</v>
      </c>
      <c r="AI10" s="32">
        <f>MINA(CSSP93:CSSP84!Z10)</f>
        <v>-0.6</v>
      </c>
      <c r="AJ10" s="32">
        <f>MAXA(CSSP93:CSSP84!Z10)</f>
        <v>5</v>
      </c>
      <c r="AK10" s="32">
        <f>MINA(CSSP93:CSSP84!AA10)</f>
        <v>-3.9999999999999996</v>
      </c>
      <c r="AL10" s="32">
        <f>MAXA(CSSP93:CSSP84!AA10)</f>
        <v>27.77777777777778</v>
      </c>
      <c r="AM10" s="32">
        <f>AVERAGEA(CSSP93:CSSP84!AA10)</f>
        <v>3.968686868686869</v>
      </c>
      <c r="AN10" s="32">
        <f>MINA(CSSP93:CSSP84!AC10)</f>
        <v>0</v>
      </c>
      <c r="AO10" s="32">
        <f>MAXA(CSSP93:CSSP84!AC10)</f>
        <v>100</v>
      </c>
      <c r="AP10" s="32">
        <f>AVERAGEA(CSSP93:CSSP84!AC10)</f>
        <v>80</v>
      </c>
      <c r="AQ10" s="32">
        <f>COUNTA(CSSP93:CSSP84!AC10)</f>
        <v>5</v>
      </c>
      <c r="AR10" s="29">
        <v>1990</v>
      </c>
      <c r="AS10" s="29">
        <f>CSSP90!$Z$17</f>
        <v>4</v>
      </c>
      <c r="AT10" s="29"/>
    </row>
    <row r="11" spans="1:46" ht="12.75">
      <c r="A11" s="19">
        <v>32579</v>
      </c>
      <c r="B11" s="33">
        <f>SUM(CSSP00:CSSP84!B11)</f>
        <v>0</v>
      </c>
      <c r="C11" s="33">
        <f>SUM(CSSP00:CSSP84!C11)</f>
        <v>0</v>
      </c>
      <c r="D11" s="33">
        <f>SUM(CSSP00:CSSP84!D11)</f>
        <v>0</v>
      </c>
      <c r="E11" s="33">
        <f>SUM(CSSP00:CSSP84!E11)</f>
        <v>0</v>
      </c>
      <c r="F11" s="33">
        <f>SUM(CSSP00:CSSP84!F11)</f>
        <v>0</v>
      </c>
      <c r="G11" s="33">
        <f>SUM(CSSP00:CSSP84!G11)</f>
        <v>0</v>
      </c>
      <c r="H11" s="33">
        <f>SUM(CSSP00:CSSP84!H11)</f>
        <v>0</v>
      </c>
      <c r="I11" s="33">
        <f>SUM(CSSP00:CSSP84!I11)</f>
        <v>0</v>
      </c>
      <c r="J11" s="18">
        <f t="shared" si="0"/>
        <v>0</v>
      </c>
      <c r="K11" s="18">
        <f t="shared" si="1"/>
        <v>0</v>
      </c>
      <c r="L11" s="18">
        <f t="shared" si="7"/>
        <v>15</v>
      </c>
      <c r="M11" s="18">
        <f t="shared" si="7"/>
        <v>10</v>
      </c>
      <c r="N11" s="14">
        <f t="shared" si="2"/>
        <v>0</v>
      </c>
      <c r="O11" s="21">
        <f t="shared" si="8"/>
        <v>13.465160075329566</v>
      </c>
      <c r="P11" s="14">
        <f t="shared" si="3"/>
        <v>4.70809792843691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59.352517985611506</v>
      </c>
      <c r="W11" s="24" t="s">
        <v>49</v>
      </c>
      <c r="Y11" s="24" t="s">
        <v>49</v>
      </c>
      <c r="Z11" s="21">
        <f>SUM(N53:N59)</f>
        <v>5.386064030131826</v>
      </c>
      <c r="AA11" s="14">
        <f t="shared" si="6"/>
        <v>1.8832391713747643</v>
      </c>
      <c r="AB11" s="21">
        <f>SUM(Q53:Q59)+SUM(R53:R59)</f>
        <v>18</v>
      </c>
      <c r="AC11" s="21">
        <f>100*SUM(Q53:Q59)/AB11</f>
        <v>77.77777777777777</v>
      </c>
      <c r="AD11" s="29">
        <f t="shared" si="9"/>
        <v>1.4647415777359276</v>
      </c>
      <c r="AE11" s="29">
        <f t="shared" si="10"/>
        <v>-0.41849759363883665</v>
      </c>
      <c r="AH11" s="24" t="s">
        <v>49</v>
      </c>
      <c r="AI11" s="32">
        <f>MINA(CSSP93:CSSP84!Z11)</f>
        <v>0</v>
      </c>
      <c r="AJ11" s="32">
        <f>MAXA(CSSP93:CSSP84!Z11)</f>
        <v>1.3636363636363635</v>
      </c>
      <c r="AK11" s="32">
        <f>MINA(CSSP93:CSSP84!AA11)</f>
        <v>0</v>
      </c>
      <c r="AL11" s="32">
        <f>MAXA(CSSP93:CSSP84!AA11)</f>
        <v>5.555555555555555</v>
      </c>
      <c r="AM11" s="32">
        <f>AVERAGEA(CSSP93:CSSP84!AA11)</f>
        <v>1.4646464646464648</v>
      </c>
      <c r="AN11" s="32">
        <f>MINA(CSSP93:CSSP84!AC11)</f>
        <v>50</v>
      </c>
      <c r="AO11" s="32">
        <f>MAXA(CSSP93:CSSP84!AC11)</f>
        <v>100</v>
      </c>
      <c r="AP11" s="32">
        <f>AVERAGEA(CSSP93:CSSP84!AC11)</f>
        <v>87.5</v>
      </c>
      <c r="AQ11" s="32">
        <f>COUNTA(CSSP93:CSSP84!AC11)</f>
        <v>4</v>
      </c>
      <c r="AR11" s="29">
        <v>1991</v>
      </c>
      <c r="AS11" s="29">
        <f>CSSP91!$Z$17</f>
        <v>15.000000000000002</v>
      </c>
      <c r="AT11" s="29"/>
    </row>
    <row r="12" spans="1:46" ht="12.75">
      <c r="A12" s="19">
        <v>32580</v>
      </c>
      <c r="B12" s="33">
        <f>SUM(CSSP00:CSSP84!B12)</f>
        <v>0</v>
      </c>
      <c r="C12" s="33">
        <f>SUM(CSSP00:CSSP84!C12)</f>
        <v>1</v>
      </c>
      <c r="D12" s="33">
        <f>SUM(CSSP00:CSSP84!D12)</f>
        <v>0</v>
      </c>
      <c r="E12" s="33">
        <f>SUM(CSSP00:CSSP84!E12)</f>
        <v>0</v>
      </c>
      <c r="F12" s="33">
        <f>SUM(CSSP00:CSSP84!F12)</f>
        <v>1</v>
      </c>
      <c r="G12" s="33">
        <f>SUM(CSSP00:CSSP84!G12)</f>
        <v>1</v>
      </c>
      <c r="H12" s="33">
        <f>SUM(CSSP00:CSSP84!H12)</f>
        <v>0</v>
      </c>
      <c r="I12" s="33">
        <f>SUM(CSSP00:CSSP84!I12)</f>
        <v>0</v>
      </c>
      <c r="J12" s="18">
        <f t="shared" si="0"/>
        <v>1</v>
      </c>
      <c r="K12" s="18">
        <f t="shared" si="1"/>
        <v>2</v>
      </c>
      <c r="L12" s="18">
        <f t="shared" si="7"/>
        <v>16</v>
      </c>
      <c r="M12" s="18">
        <f t="shared" si="7"/>
        <v>12</v>
      </c>
      <c r="N12" s="14">
        <f t="shared" si="2"/>
        <v>1.615819209039548</v>
      </c>
      <c r="O12" s="21">
        <f t="shared" si="8"/>
        <v>15.080979284369114</v>
      </c>
      <c r="P12" s="14">
        <f t="shared" si="3"/>
        <v>5.273069679849339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52.40384615384615</v>
      </c>
      <c r="W12" s="24" t="s">
        <v>51</v>
      </c>
      <c r="X12" s="24" t="s">
        <v>51</v>
      </c>
      <c r="Z12" s="21">
        <f>SUM(N60:N66)</f>
        <v>4.308851224105461</v>
      </c>
      <c r="AA12" s="14">
        <f t="shared" si="6"/>
        <v>1.5065913370998116</v>
      </c>
      <c r="AB12" s="21">
        <f>SUM(Q60:Q66)+SUM(R60:R66)</f>
        <v>20</v>
      </c>
      <c r="AC12" s="21">
        <f>100*SUM(Q60:Q66)/AB12</f>
        <v>70</v>
      </c>
      <c r="AD12" s="29">
        <f t="shared" si="9"/>
        <v>1.054613935969868</v>
      </c>
      <c r="AE12" s="29">
        <f t="shared" si="10"/>
        <v>-0.45197740112994345</v>
      </c>
      <c r="AG12" s="24" t="s">
        <v>51</v>
      </c>
      <c r="AI12" s="32">
        <f>MINA(CSSP93:CSSP84!Z12)</f>
        <v>0</v>
      </c>
      <c r="AJ12" s="32">
        <f>MAXA(CSSP93:CSSP84!Z12)</f>
        <v>2.4</v>
      </c>
      <c r="AK12" s="32">
        <f>MINA(CSSP93:CSSP84!AA12)</f>
        <v>0</v>
      </c>
      <c r="AL12" s="32">
        <f>MAXA(CSSP93:CSSP84!AA12)</f>
        <v>20</v>
      </c>
      <c r="AM12" s="32">
        <f>AVERAGEA(CSSP93:CSSP84!AA12)</f>
        <v>4.186297760210803</v>
      </c>
      <c r="AN12" s="32">
        <f>MINA(CSSP93:CSSP84!AC12)</f>
        <v>50</v>
      </c>
      <c r="AO12" s="32">
        <f>MAXA(CSSP93:CSSP84!AC12)</f>
        <v>100</v>
      </c>
      <c r="AP12" s="32">
        <f>AVERAGEA(CSSP93:CSSP84!AC12)</f>
        <v>90</v>
      </c>
      <c r="AQ12" s="32">
        <f>COUNTA(CSSP93:CSSP84!AC12)</f>
        <v>5</v>
      </c>
      <c r="AR12" s="29">
        <v>1992</v>
      </c>
      <c r="AS12" s="29">
        <f>CSSP92!$Z$17</f>
        <v>18</v>
      </c>
      <c r="AT12" s="29"/>
    </row>
    <row r="13" spans="1:46" ht="12.75">
      <c r="A13" s="19">
        <v>32581</v>
      </c>
      <c r="B13" s="33">
        <f>SUM(CSSP00:CSSP84!B13)</f>
        <v>0</v>
      </c>
      <c r="C13" s="33">
        <f>SUM(CSSP00:CSSP84!C13)</f>
        <v>0</v>
      </c>
      <c r="D13" s="33">
        <f>SUM(CSSP00:CSSP84!D13)</f>
        <v>0</v>
      </c>
      <c r="E13" s="33">
        <f>SUM(CSSP00:CSSP84!E13)</f>
        <v>0</v>
      </c>
      <c r="F13" s="33">
        <f>SUM(CSSP00:CSSP84!F13)</f>
        <v>0</v>
      </c>
      <c r="G13" s="33">
        <f>SUM(CSSP00:CSSP84!G13)</f>
        <v>1</v>
      </c>
      <c r="H13" s="33">
        <f>SUM(CSSP00:CSSP84!H13)</f>
        <v>0</v>
      </c>
      <c r="I13" s="33">
        <f>SUM(CSSP00:CSSP84!I13)</f>
        <v>0</v>
      </c>
      <c r="J13" s="18">
        <f t="shared" si="0"/>
        <v>0</v>
      </c>
      <c r="K13" s="18">
        <f t="shared" si="1"/>
        <v>1</v>
      </c>
      <c r="L13" s="18">
        <f t="shared" si="7"/>
        <v>16</v>
      </c>
      <c r="M13" s="18">
        <f t="shared" si="7"/>
        <v>13</v>
      </c>
      <c r="N13" s="14">
        <f t="shared" si="2"/>
        <v>0.5386064030131826</v>
      </c>
      <c r="O13" s="21">
        <f t="shared" si="8"/>
        <v>15.619585687382298</v>
      </c>
      <c r="P13" s="14">
        <f t="shared" si="3"/>
        <v>5.461393596986817</v>
      </c>
      <c r="Q13" s="18">
        <f t="shared" si="4"/>
        <v>1</v>
      </c>
      <c r="R13" s="18">
        <f t="shared" si="5"/>
        <v>0</v>
      </c>
      <c r="W13" s="24" t="s">
        <v>52</v>
      </c>
      <c r="Y13" s="24" t="s">
        <v>52</v>
      </c>
      <c r="Z13" s="21">
        <f>SUM(N67:N73)</f>
        <v>4.308851224105462</v>
      </c>
      <c r="AA13" s="14">
        <f t="shared" si="6"/>
        <v>1.5065913370998119</v>
      </c>
      <c r="AB13" s="21">
        <f>SUM(Q67:Q73)+SUM(R67:R73)</f>
        <v>10</v>
      </c>
      <c r="AC13" s="21">
        <f>100*SUM(Q67:Q73)/AB13</f>
        <v>90</v>
      </c>
      <c r="AD13" s="29">
        <f t="shared" si="9"/>
        <v>1.3559322033898307</v>
      </c>
      <c r="AE13" s="29">
        <f t="shared" si="10"/>
        <v>-0.15065913370998119</v>
      </c>
      <c r="AH13" s="24" t="s">
        <v>52</v>
      </c>
      <c r="AI13" s="32">
        <f>MINA(CSSP93:CSSP84!Z13)</f>
        <v>0</v>
      </c>
      <c r="AJ13" s="32">
        <f>MAXA(CSSP93:CSSP84!Z13)</f>
        <v>3</v>
      </c>
      <c r="AK13" s="32">
        <f>MINA(CSSP93:CSSP84!AA13)</f>
        <v>0</v>
      </c>
      <c r="AL13" s="32">
        <f>MAXA(CSSP93:CSSP84!AA13)</f>
        <v>13.043478260869565</v>
      </c>
      <c r="AM13" s="32">
        <f>AVERAGEA(CSSP93:CSSP84!AA13)</f>
        <v>1.3043478260869565</v>
      </c>
      <c r="AN13" s="32">
        <f>MINA(CSSP93:CSSP84!AC13)</f>
        <v>100</v>
      </c>
      <c r="AO13" s="32">
        <f>MAXA(CSSP93:CSSP84!AC13)</f>
        <v>100</v>
      </c>
      <c r="AP13" s="32">
        <f>AVERAGEA(CSSP93:CSSP84!AC13)</f>
        <v>100</v>
      </c>
      <c r="AQ13" s="32">
        <f>COUNTA(CSSP93:CSSP84!AC13)</f>
        <v>1</v>
      </c>
      <c r="AR13" s="29">
        <v>1993</v>
      </c>
      <c r="AS13" s="29">
        <f>CSSP93!$Z$17</f>
        <v>23</v>
      </c>
      <c r="AT13" s="29"/>
    </row>
    <row r="14" spans="1:46" ht="12.75">
      <c r="A14" s="19">
        <v>32582</v>
      </c>
      <c r="B14" s="33">
        <f>SUM(CSSP00:CSSP84!B14)</f>
        <v>4</v>
      </c>
      <c r="C14" s="33">
        <f>SUM(CSSP00:CSSP84!C14)</f>
        <v>3</v>
      </c>
      <c r="D14" s="33">
        <f>SUM(CSSP00:CSSP84!D14)</f>
        <v>1</v>
      </c>
      <c r="E14" s="33">
        <f>SUM(CSSP00:CSSP84!E14)</f>
        <v>1</v>
      </c>
      <c r="F14" s="33">
        <f>SUM(CSSP00:CSSP84!F14)</f>
        <v>1</v>
      </c>
      <c r="G14" s="33">
        <f>SUM(CSSP00:CSSP84!G14)</f>
        <v>3</v>
      </c>
      <c r="H14" s="33">
        <f>SUM(CSSP00:CSSP84!H14)</f>
        <v>1</v>
      </c>
      <c r="I14" s="33">
        <f>SUM(CSSP00:CSSP84!I14)</f>
        <v>1</v>
      </c>
      <c r="J14" s="18">
        <f t="shared" si="0"/>
        <v>5</v>
      </c>
      <c r="K14" s="18">
        <f t="shared" si="1"/>
        <v>2</v>
      </c>
      <c r="L14" s="18">
        <f t="shared" si="7"/>
        <v>21</v>
      </c>
      <c r="M14" s="18">
        <f t="shared" si="7"/>
        <v>15</v>
      </c>
      <c r="N14" s="14">
        <f t="shared" si="2"/>
        <v>3.7702448210922785</v>
      </c>
      <c r="O14" s="21">
        <f t="shared" si="8"/>
        <v>19.389830508474574</v>
      </c>
      <c r="P14" s="14">
        <f t="shared" si="3"/>
        <v>6.7796610169491505</v>
      </c>
      <c r="Q14" s="18">
        <f t="shared" si="4"/>
        <v>11</v>
      </c>
      <c r="R14" s="18">
        <f t="shared" si="5"/>
        <v>4</v>
      </c>
      <c r="T14" s="17"/>
      <c r="W14" s="24" t="s">
        <v>53</v>
      </c>
      <c r="X14" s="24" t="s">
        <v>53</v>
      </c>
      <c r="Z14" s="21">
        <f>SUM(N74:N80)</f>
        <v>4.847457627118644</v>
      </c>
      <c r="AA14" s="14">
        <f t="shared" si="6"/>
        <v>1.694915254237288</v>
      </c>
      <c r="AB14" s="21">
        <f>SUM(Q74:Q80)+SUM(R74:R80)</f>
        <v>13</v>
      </c>
      <c r="AC14" s="21">
        <f>100*SUM(Q74:Q80)/AB14</f>
        <v>84.61538461538461</v>
      </c>
      <c r="AD14" s="29">
        <f t="shared" si="9"/>
        <v>1.434159061277705</v>
      </c>
      <c r="AE14" s="29">
        <f t="shared" si="10"/>
        <v>-0.2607561929595828</v>
      </c>
      <c r="AG14" s="24" t="s">
        <v>53</v>
      </c>
      <c r="AI14" s="32">
        <f>MINA(CSSP93:CSSP84!Z14)</f>
        <v>-1</v>
      </c>
      <c r="AJ14" s="32">
        <f>MAXA(CSSP93:CSSP84!Z14)</f>
        <v>1</v>
      </c>
      <c r="AK14" s="32">
        <f>MINA(CSSP93:CSSP84!AA14)</f>
        <v>-4.3478260869565215</v>
      </c>
      <c r="AL14" s="32">
        <f>MAXA(CSSP93:CSSP84!AA14)</f>
        <v>25</v>
      </c>
      <c r="AM14" s="32">
        <f>AVERAGEA(CSSP93:CSSP84!AA14)</f>
        <v>5.504611330698287</v>
      </c>
      <c r="AN14" s="32">
        <f>MINA(CSSP93:CSSP84!AC14)</f>
        <v>0</v>
      </c>
      <c r="AO14" s="32">
        <f>MAXA(CSSP93:CSSP84!AC14)</f>
        <v>100</v>
      </c>
      <c r="AP14" s="32">
        <f>AVERAGEA(CSSP93:CSSP84!AC14)</f>
        <v>85.71428571428571</v>
      </c>
      <c r="AQ14" s="32">
        <f>COUNTA(CSSP93:CSSP84!AC14)</f>
        <v>7</v>
      </c>
      <c r="AR14" s="29">
        <v>1994</v>
      </c>
      <c r="AS14" s="29">
        <f>CSSP94!$Z$17</f>
        <v>30.000000000000004</v>
      </c>
      <c r="AT14" s="29"/>
    </row>
    <row r="15" spans="1:45" ht="12.75">
      <c r="A15" s="19">
        <v>32583</v>
      </c>
      <c r="B15" s="33">
        <f>SUM(CSSP00:CSSP84!B15)</f>
        <v>0</v>
      </c>
      <c r="C15" s="33">
        <f>SUM(CSSP00:CSSP84!C15)</f>
        <v>0</v>
      </c>
      <c r="D15" s="33">
        <f>SUM(CSSP00:CSSP84!D15)</f>
        <v>0</v>
      </c>
      <c r="E15" s="33">
        <f>SUM(CSSP00:CSSP84!E15)</f>
        <v>0</v>
      </c>
      <c r="F15" s="33">
        <f>SUM(CSSP00:CSSP84!F15)</f>
        <v>0</v>
      </c>
      <c r="G15" s="33">
        <f>SUM(CSSP00:CSSP84!G15)</f>
        <v>0</v>
      </c>
      <c r="H15" s="33">
        <f>SUM(CSSP00:CSSP84!H15)</f>
        <v>0</v>
      </c>
      <c r="I15" s="33">
        <f>SUM(CSSP00:CSSP84!I15)</f>
        <v>0</v>
      </c>
      <c r="J15" s="18">
        <f t="shared" si="0"/>
        <v>0</v>
      </c>
      <c r="K15" s="18">
        <f t="shared" si="1"/>
        <v>0</v>
      </c>
      <c r="L15" s="18">
        <f t="shared" si="7"/>
        <v>21</v>
      </c>
      <c r="M15" s="18">
        <f t="shared" si="7"/>
        <v>15</v>
      </c>
      <c r="N15" s="14">
        <f t="shared" si="2"/>
        <v>0</v>
      </c>
      <c r="O15" s="21">
        <f t="shared" si="8"/>
        <v>19.389830508474574</v>
      </c>
      <c r="P15" s="14">
        <f t="shared" si="3"/>
        <v>6.7796610169491505</v>
      </c>
      <c r="Q15" s="18">
        <f t="shared" si="4"/>
        <v>0</v>
      </c>
      <c r="R15" s="18">
        <f t="shared" si="5"/>
        <v>0</v>
      </c>
      <c r="T15" s="17"/>
      <c r="W15" s="24" t="s">
        <v>54</v>
      </c>
      <c r="Y15" s="24" t="s">
        <v>54</v>
      </c>
      <c r="Z15" s="21">
        <f>SUM(N81:N87)</f>
        <v>2.1544256120527305</v>
      </c>
      <c r="AA15" s="14">
        <f t="shared" si="6"/>
        <v>0.7532956685499058</v>
      </c>
      <c r="AB15" s="21">
        <f>SUM(Q81:Q87)+SUM(R81:R87)</f>
        <v>12</v>
      </c>
      <c r="AC15" s="21">
        <f>100*SUM(Q81:Q87)/AB15</f>
        <v>66.66666666666667</v>
      </c>
      <c r="AD15" s="29">
        <f t="shared" si="9"/>
        <v>0.5021971123666039</v>
      </c>
      <c r="AE15" s="29">
        <f t="shared" si="10"/>
        <v>-0.2510985561833019</v>
      </c>
      <c r="AH15" s="24" t="s">
        <v>54</v>
      </c>
      <c r="AI15" s="32">
        <f>MINA(CSSP93:CSSP84!Z15)</f>
        <v>0</v>
      </c>
      <c r="AJ15" s="32">
        <f>MAXA(CSSP93:CSSP84!Z15)</f>
        <v>1.0555555555555556</v>
      </c>
      <c r="AK15" s="32">
        <f>MINA(CSSP93:CSSP84!AA15)</f>
        <v>0</v>
      </c>
      <c r="AL15" s="32">
        <f>MAXA(CSSP93:CSSP84!AA15)</f>
        <v>20</v>
      </c>
      <c r="AM15" s="32">
        <f>AVERAGEA(CSSP93:CSSP84!AA15)</f>
        <v>2.5555555555555554</v>
      </c>
      <c r="AN15" s="32">
        <f>MINA(CSSP93:CSSP84!AC15)</f>
        <v>50</v>
      </c>
      <c r="AO15" s="32">
        <f>MAXA(CSSP93:CSSP84!AC15)</f>
        <v>100</v>
      </c>
      <c r="AP15" s="32">
        <f>AVERAGEA(CSSP93:CSSP84!AC15)</f>
        <v>75</v>
      </c>
      <c r="AQ15" s="32">
        <f>COUNTA(CSSP93:CSSP84!AC15)</f>
        <v>4</v>
      </c>
      <c r="AR15" s="29">
        <v>1995</v>
      </c>
      <c r="AS15" s="29">
        <f>CSSP95!$Z$17</f>
        <v>31</v>
      </c>
    </row>
    <row r="16" spans="1:45" ht="12.75">
      <c r="A16" s="19">
        <v>32584</v>
      </c>
      <c r="B16" s="33">
        <f>SUM(CSSP00:CSSP84!B16)</f>
        <v>2</v>
      </c>
      <c r="C16" s="33">
        <f>SUM(CSSP00:CSSP84!C16)</f>
        <v>0</v>
      </c>
      <c r="D16" s="33">
        <f>SUM(CSSP00:CSSP84!D16)</f>
        <v>0</v>
      </c>
      <c r="E16" s="33">
        <f>SUM(CSSP00:CSSP84!E16)</f>
        <v>0</v>
      </c>
      <c r="F16" s="33">
        <f>SUM(CSSP00:CSSP84!F16)</f>
        <v>1</v>
      </c>
      <c r="G16" s="33">
        <f>SUM(CSSP00:CSSP84!G16)</f>
        <v>0</v>
      </c>
      <c r="H16" s="33">
        <f>SUM(CSSP00:CSSP84!H16)</f>
        <v>0</v>
      </c>
      <c r="I16" s="33">
        <f>SUM(CSSP00:CSSP84!I16)</f>
        <v>0</v>
      </c>
      <c r="J16" s="18">
        <f t="shared" si="0"/>
        <v>2</v>
      </c>
      <c r="K16" s="18">
        <f t="shared" si="1"/>
        <v>1</v>
      </c>
      <c r="L16" s="18">
        <f t="shared" si="7"/>
        <v>23</v>
      </c>
      <c r="M16" s="18">
        <f t="shared" si="7"/>
        <v>16</v>
      </c>
      <c r="N16" s="14">
        <f t="shared" si="2"/>
        <v>1.615819209039548</v>
      </c>
      <c r="O16" s="21">
        <f t="shared" si="8"/>
        <v>21.00564971751412</v>
      </c>
      <c r="P16" s="14">
        <f t="shared" si="3"/>
        <v>7.344632768361579</v>
      </c>
      <c r="Q16" s="18">
        <f t="shared" si="4"/>
        <v>3</v>
      </c>
      <c r="R16" s="18">
        <f t="shared" si="5"/>
        <v>0</v>
      </c>
      <c r="W16" s="24" t="s">
        <v>55</v>
      </c>
      <c r="X16" s="24" t="s">
        <v>55</v>
      </c>
      <c r="Z16" s="21">
        <f>SUM(N88:N94)</f>
        <v>2.693032015065913</v>
      </c>
      <c r="AA16" s="14">
        <f t="shared" si="6"/>
        <v>0.9416195856873821</v>
      </c>
      <c r="AB16" s="21">
        <f>SUM(Q88:Q94)+SUM(R88:R94)</f>
        <v>7</v>
      </c>
      <c r="AC16" s="21">
        <f>100*SUM(Q88:Q94)/AB16</f>
        <v>85.71428571428571</v>
      </c>
      <c r="AD16" s="29">
        <f t="shared" si="9"/>
        <v>0.8071025020177561</v>
      </c>
      <c r="AE16" s="29">
        <f t="shared" si="10"/>
        <v>-0.1345170836696261</v>
      </c>
      <c r="AG16" s="24" t="s">
        <v>55</v>
      </c>
      <c r="AI16" s="32">
        <f>MINA(CSSP93:CSSP84!Z16)</f>
        <v>0</v>
      </c>
      <c r="AJ16" s="32">
        <f>MAXA(CSSP93:CSSP84!Z16)</f>
        <v>1.3636363636363635</v>
      </c>
      <c r="AK16" s="32">
        <f>MINA(CSSP93:CSSP84!AA16)</f>
        <v>0</v>
      </c>
      <c r="AL16" s="32">
        <f>MAXA(CSSP93:CSSP84!AA16)</f>
        <v>4.545454545454547</v>
      </c>
      <c r="AM16" s="32">
        <f>AVERAGEA(CSSP93:CSSP84!AA16)</f>
        <v>1.1323232323232324</v>
      </c>
      <c r="AN16" s="32">
        <f>MINA(CSSP93:CSSP84!AC16)</f>
        <v>100</v>
      </c>
      <c r="AO16" s="32">
        <f>MAXA(CSSP93:CSSP84!AC16)</f>
        <v>100</v>
      </c>
      <c r="AP16" s="32">
        <f>AVERAGEA(CSSP93:CSSP84!AC16)</f>
        <v>100</v>
      </c>
      <c r="AQ16" s="32">
        <f>COUNTA(CSSP93:CSSP84!AC16)</f>
        <v>3</v>
      </c>
      <c r="AR16" s="29">
        <v>1996</v>
      </c>
      <c r="AS16" s="29">
        <f>CSSP96!$Z$17</f>
        <v>8</v>
      </c>
    </row>
    <row r="17" spans="1:45" ht="15">
      <c r="A17" s="19">
        <v>32585</v>
      </c>
      <c r="B17" s="33">
        <f>SUM(CSSP00:CSSP84!B17)</f>
        <v>7</v>
      </c>
      <c r="C17" s="33">
        <f>SUM(CSSP00:CSSP84!C17)</f>
        <v>4</v>
      </c>
      <c r="D17" s="33">
        <f>SUM(CSSP00:CSSP84!D17)</f>
        <v>2</v>
      </c>
      <c r="E17" s="33">
        <f>SUM(CSSP00:CSSP84!E17)</f>
        <v>2</v>
      </c>
      <c r="F17" s="33">
        <f>SUM(CSSP00:CSSP84!F17)</f>
        <v>1</v>
      </c>
      <c r="G17" s="33">
        <f>SUM(CSSP00:CSSP84!G17)</f>
        <v>3</v>
      </c>
      <c r="H17" s="33">
        <f>SUM(CSSP00:CSSP84!H17)</f>
        <v>1</v>
      </c>
      <c r="I17" s="33">
        <f>SUM(CSSP00:CSSP84!I17)</f>
        <v>1</v>
      </c>
      <c r="J17" s="18">
        <f t="shared" si="0"/>
        <v>7</v>
      </c>
      <c r="K17" s="18">
        <f t="shared" si="1"/>
        <v>2</v>
      </c>
      <c r="L17" s="18">
        <f t="shared" si="7"/>
        <v>30</v>
      </c>
      <c r="M17" s="18">
        <f t="shared" si="7"/>
        <v>18</v>
      </c>
      <c r="N17" s="14">
        <f t="shared" si="2"/>
        <v>4.847457627118644</v>
      </c>
      <c r="O17" s="21">
        <f t="shared" si="8"/>
        <v>25.853107344632765</v>
      </c>
      <c r="P17" s="14">
        <f t="shared" si="3"/>
        <v>9.039548022598867</v>
      </c>
      <c r="Q17" s="18">
        <f t="shared" si="4"/>
        <v>15</v>
      </c>
      <c r="R17" s="18">
        <f t="shared" si="5"/>
        <v>6</v>
      </c>
      <c r="T17" s="17"/>
      <c r="X17" s="13"/>
      <c r="Y17" s="17" t="s">
        <v>56</v>
      </c>
      <c r="Z17" s="18">
        <f>SUM(Z4:Z16)</f>
        <v>286</v>
      </c>
      <c r="AA17" s="18">
        <f>SUM(AA4:AA16)</f>
        <v>99.99999999999997</v>
      </c>
      <c r="AB17" s="18">
        <f>SUM(AB4:AB16)</f>
        <v>717</v>
      </c>
      <c r="AC17" s="21"/>
      <c r="AD17" s="40">
        <f>SUM(AD4:AD16)</f>
        <v>88.7664429886179</v>
      </c>
      <c r="AE17" s="29">
        <f>SUM(AE4:AE16)</f>
        <v>-11.233557011382098</v>
      </c>
      <c r="AR17" s="29" t="s">
        <v>57</v>
      </c>
      <c r="AS17" s="29">
        <f>AVERAGEA(AS4:AS16)</f>
        <v>16.692307692307693</v>
      </c>
    </row>
    <row r="18" spans="1:45" ht="12.75">
      <c r="A18" s="19">
        <v>32586</v>
      </c>
      <c r="B18" s="33">
        <f>SUM(CSSP00:CSSP84!B18)</f>
        <v>3</v>
      </c>
      <c r="C18" s="33">
        <f>SUM(CSSP00:CSSP84!C18)</f>
        <v>1</v>
      </c>
      <c r="D18" s="33">
        <f>SUM(CSSP00:CSSP84!D18)</f>
        <v>1</v>
      </c>
      <c r="E18" s="33">
        <f>SUM(CSSP00:CSSP84!E18)</f>
        <v>0</v>
      </c>
      <c r="F18" s="33">
        <f>SUM(CSSP00:CSSP84!F18)</f>
        <v>3</v>
      </c>
      <c r="G18" s="33">
        <f>SUM(CSSP00:CSSP84!G18)</f>
        <v>0</v>
      </c>
      <c r="H18" s="33">
        <f>SUM(CSSP00:CSSP84!H18)</f>
        <v>1</v>
      </c>
      <c r="I18" s="33">
        <f>SUM(CSSP00:CSSP84!I18)</f>
        <v>1</v>
      </c>
      <c r="J18" s="18">
        <f t="shared" si="0"/>
        <v>3</v>
      </c>
      <c r="K18" s="18">
        <f t="shared" si="1"/>
        <v>1</v>
      </c>
      <c r="L18" s="18">
        <f t="shared" si="7"/>
        <v>33</v>
      </c>
      <c r="M18" s="18">
        <f t="shared" si="7"/>
        <v>19</v>
      </c>
      <c r="N18" s="14">
        <f t="shared" si="2"/>
        <v>2.1544256120527305</v>
      </c>
      <c r="O18" s="21">
        <f t="shared" si="8"/>
        <v>28.007532956685495</v>
      </c>
      <c r="P18" s="14">
        <f t="shared" si="3"/>
        <v>9.792843691148773</v>
      </c>
      <c r="Q18" s="18">
        <f t="shared" si="4"/>
        <v>7</v>
      </c>
      <c r="R18" s="18">
        <f t="shared" si="5"/>
        <v>3</v>
      </c>
      <c r="T18" s="17"/>
      <c r="Y18"/>
      <c r="Z18"/>
      <c r="AA18"/>
      <c r="AR18" s="29"/>
      <c r="AS18" s="29"/>
    </row>
    <row r="19" spans="1:29" ht="15">
      <c r="A19" s="19">
        <v>32587</v>
      </c>
      <c r="B19" s="33">
        <f>SUM(CSSP00:CSSP84!B19)</f>
        <v>1</v>
      </c>
      <c r="C19" s="33">
        <f>SUM(CSSP00:CSSP84!C19)</f>
        <v>1</v>
      </c>
      <c r="D19" s="33">
        <f>SUM(CSSP00:CSSP84!D19)</f>
        <v>0</v>
      </c>
      <c r="E19" s="33">
        <f>SUM(CSSP00:CSSP84!E19)</f>
        <v>0</v>
      </c>
      <c r="F19" s="33">
        <f>SUM(CSSP00:CSSP84!F19)</f>
        <v>1</v>
      </c>
      <c r="G19" s="33">
        <f>SUM(CSSP00:CSSP84!G19)</f>
        <v>0</v>
      </c>
      <c r="H19" s="33">
        <f>SUM(CSSP00:CSSP84!H19)</f>
        <v>0</v>
      </c>
      <c r="I19" s="33">
        <f>SUM(CSSP00:CSSP84!I19)</f>
        <v>0</v>
      </c>
      <c r="J19" s="18">
        <f t="shared" si="0"/>
        <v>2</v>
      </c>
      <c r="K19" s="18">
        <f t="shared" si="1"/>
        <v>1</v>
      </c>
      <c r="L19" s="18">
        <f t="shared" si="7"/>
        <v>35</v>
      </c>
      <c r="M19" s="18">
        <f t="shared" si="7"/>
        <v>20</v>
      </c>
      <c r="N19" s="14">
        <f t="shared" si="2"/>
        <v>1.615819209039548</v>
      </c>
      <c r="O19" s="21">
        <f t="shared" si="8"/>
        <v>29.62335216572504</v>
      </c>
      <c r="P19" s="14">
        <f t="shared" si="3"/>
        <v>10.3578154425612</v>
      </c>
      <c r="Q19" s="18">
        <f t="shared" si="4"/>
        <v>3</v>
      </c>
      <c r="R19" s="18">
        <f t="shared" si="5"/>
        <v>0</v>
      </c>
      <c r="T19" s="38" t="s">
        <v>76</v>
      </c>
      <c r="U19" s="29"/>
      <c r="V19" s="29">
        <v>16</v>
      </c>
      <c r="X19" s="13"/>
      <c r="Y19" s="13"/>
      <c r="Z19" s="13"/>
      <c r="AA19" s="13"/>
      <c r="AB19" s="13"/>
      <c r="AC19" s="13"/>
    </row>
    <row r="20" spans="1:22" ht="12.75">
      <c r="A20" s="19">
        <v>32588</v>
      </c>
      <c r="B20" s="33">
        <f>SUM(CSSP00:CSSP84!B20)</f>
        <v>2</v>
      </c>
      <c r="C20" s="33">
        <f>SUM(CSSP00:CSSP84!C20)</f>
        <v>7</v>
      </c>
      <c r="D20" s="33">
        <f>SUM(CSSP00:CSSP84!D20)</f>
        <v>0</v>
      </c>
      <c r="E20" s="33">
        <f>SUM(CSSP00:CSSP84!E20)</f>
        <v>1</v>
      </c>
      <c r="F20" s="33">
        <f>SUM(CSSP00:CSSP84!F20)</f>
        <v>3</v>
      </c>
      <c r="G20" s="33">
        <f>SUM(CSSP00:CSSP84!G20)</f>
        <v>3</v>
      </c>
      <c r="H20" s="33">
        <f>SUM(CSSP00:CSSP84!H20)</f>
        <v>1</v>
      </c>
      <c r="I20" s="33">
        <f>SUM(CSSP00:CSSP84!I20)</f>
        <v>1</v>
      </c>
      <c r="J20" s="18">
        <f t="shared" si="0"/>
        <v>8</v>
      </c>
      <c r="K20" s="18">
        <f t="shared" si="1"/>
        <v>4</v>
      </c>
      <c r="L20" s="18">
        <f t="shared" si="7"/>
        <v>43</v>
      </c>
      <c r="M20" s="18">
        <f t="shared" si="7"/>
        <v>24</v>
      </c>
      <c r="N20" s="14">
        <f t="shared" si="2"/>
        <v>6.463276836158192</v>
      </c>
      <c r="O20" s="21">
        <f t="shared" si="8"/>
        <v>36.08662900188323</v>
      </c>
      <c r="P20" s="14">
        <f t="shared" si="3"/>
        <v>12.617702448210917</v>
      </c>
      <c r="Q20" s="18">
        <f t="shared" si="4"/>
        <v>15</v>
      </c>
      <c r="R20" s="18">
        <f t="shared" si="5"/>
        <v>3</v>
      </c>
      <c r="T20" s="39" t="s">
        <v>77</v>
      </c>
      <c r="U20" s="29"/>
      <c r="V20" s="29">
        <f>AB17/V19</f>
        <v>44.8125</v>
      </c>
    </row>
    <row r="21" spans="1:25" ht="15">
      <c r="A21" s="19">
        <v>32589</v>
      </c>
      <c r="B21" s="33">
        <f>SUM(CSSP00:CSSP84!B21)</f>
        <v>4</v>
      </c>
      <c r="C21" s="33">
        <f>SUM(CSSP00:CSSP84!C21)</f>
        <v>0</v>
      </c>
      <c r="D21" s="33">
        <f>SUM(CSSP00:CSSP84!D21)</f>
        <v>1</v>
      </c>
      <c r="E21" s="33">
        <f>SUM(CSSP00:CSSP84!E21)</f>
        <v>2</v>
      </c>
      <c r="F21" s="33">
        <f>SUM(CSSP00:CSSP84!F21)</f>
        <v>3</v>
      </c>
      <c r="G21" s="33">
        <f>SUM(CSSP00:CSSP84!G21)</f>
        <v>1</v>
      </c>
      <c r="H21" s="33">
        <f>SUM(CSSP00:CSSP84!H21)</f>
        <v>0</v>
      </c>
      <c r="I21" s="33">
        <f>SUM(CSSP00:CSSP84!I21)</f>
        <v>0</v>
      </c>
      <c r="J21" s="18">
        <f t="shared" si="0"/>
        <v>1</v>
      </c>
      <c r="K21" s="18">
        <f t="shared" si="1"/>
        <v>4</v>
      </c>
      <c r="L21" s="18">
        <f t="shared" si="7"/>
        <v>44</v>
      </c>
      <c r="M21" s="18">
        <f t="shared" si="7"/>
        <v>28</v>
      </c>
      <c r="N21" s="14">
        <f t="shared" si="2"/>
        <v>2.693032015065913</v>
      </c>
      <c r="O21" s="21">
        <f t="shared" si="8"/>
        <v>38.77966101694914</v>
      </c>
      <c r="P21" s="14">
        <f t="shared" si="3"/>
        <v>13.559322033898297</v>
      </c>
      <c r="Q21" s="18">
        <f t="shared" si="4"/>
        <v>8</v>
      </c>
      <c r="R21" s="18">
        <f t="shared" si="5"/>
        <v>3</v>
      </c>
      <c r="T21" s="17"/>
      <c r="X21" s="13"/>
      <c r="Y21" s="13"/>
    </row>
    <row r="22" spans="1:25" ht="15">
      <c r="A22" s="19">
        <v>32590</v>
      </c>
      <c r="B22" s="33">
        <f>SUM(CSSP00:CSSP84!B22)</f>
        <v>3</v>
      </c>
      <c r="C22" s="33">
        <f>SUM(CSSP00:CSSP84!C22)</f>
        <v>6</v>
      </c>
      <c r="D22" s="33">
        <f>SUM(CSSP00:CSSP84!D22)</f>
        <v>2</v>
      </c>
      <c r="E22" s="33">
        <f>SUM(CSSP00:CSSP84!E22)</f>
        <v>1</v>
      </c>
      <c r="F22" s="33">
        <f>SUM(CSSP00:CSSP84!F22)</f>
        <v>3</v>
      </c>
      <c r="G22" s="33">
        <f>SUM(CSSP00:CSSP84!G22)</f>
        <v>0</v>
      </c>
      <c r="H22" s="33">
        <f>SUM(CSSP00:CSSP84!H22)</f>
        <v>1</v>
      </c>
      <c r="I22" s="33">
        <f>SUM(CSSP00:CSSP84!I22)</f>
        <v>0</v>
      </c>
      <c r="J22" s="18">
        <f t="shared" si="0"/>
        <v>6</v>
      </c>
      <c r="K22" s="18">
        <f t="shared" si="1"/>
        <v>2</v>
      </c>
      <c r="L22" s="18">
        <f t="shared" si="7"/>
        <v>50</v>
      </c>
      <c r="M22" s="18">
        <f t="shared" si="7"/>
        <v>30</v>
      </c>
      <c r="N22" s="14">
        <f t="shared" si="2"/>
        <v>4.308851224105461</v>
      </c>
      <c r="O22" s="21">
        <f t="shared" si="8"/>
        <v>43.0885122410546</v>
      </c>
      <c r="P22" s="14">
        <f t="shared" si="3"/>
        <v>15.06591337099811</v>
      </c>
      <c r="Q22" s="18">
        <f t="shared" si="4"/>
        <v>12</v>
      </c>
      <c r="R22" s="18">
        <f t="shared" si="5"/>
        <v>4</v>
      </c>
      <c r="T22" s="9" t="s">
        <v>82</v>
      </c>
      <c r="U22" s="41">
        <f>(B96+C96+F96+G96)*100/V2</f>
        <v>87.02928870292887</v>
      </c>
      <c r="X22" s="13"/>
      <c r="Y22" s="13"/>
    </row>
    <row r="23" spans="1:25" ht="15">
      <c r="A23" s="19">
        <v>32591</v>
      </c>
      <c r="B23" s="33">
        <f>SUM(CSSP00:CSSP84!B23)</f>
        <v>7</v>
      </c>
      <c r="C23" s="33">
        <f>SUM(CSSP00:CSSP84!C23)</f>
        <v>2</v>
      </c>
      <c r="D23" s="33">
        <f>SUM(CSSP00:CSSP84!D23)</f>
        <v>0</v>
      </c>
      <c r="E23" s="33">
        <f>SUM(CSSP00:CSSP84!E23)</f>
        <v>0</v>
      </c>
      <c r="F23" s="33">
        <f>SUM(CSSP00:CSSP84!F23)</f>
        <v>6</v>
      </c>
      <c r="G23" s="33">
        <f>SUM(CSSP00:CSSP84!G23)</f>
        <v>12</v>
      </c>
      <c r="H23" s="33">
        <f>SUM(CSSP00:CSSP84!H23)</f>
        <v>0</v>
      </c>
      <c r="I23" s="33">
        <f>SUM(CSSP00:CSSP84!I23)</f>
        <v>2</v>
      </c>
      <c r="J23" s="18">
        <f t="shared" si="0"/>
        <v>9</v>
      </c>
      <c r="K23" s="18">
        <f t="shared" si="1"/>
        <v>16</v>
      </c>
      <c r="L23" s="18">
        <f t="shared" si="7"/>
        <v>59</v>
      </c>
      <c r="M23" s="18">
        <f t="shared" si="7"/>
        <v>46</v>
      </c>
      <c r="N23" s="14">
        <f t="shared" si="2"/>
        <v>13.465160075329566</v>
      </c>
      <c r="O23" s="21">
        <f t="shared" si="8"/>
        <v>56.553672316384166</v>
      </c>
      <c r="P23" s="14">
        <f t="shared" si="3"/>
        <v>19.774011299435017</v>
      </c>
      <c r="Q23" s="18">
        <f t="shared" si="4"/>
        <v>27</v>
      </c>
      <c r="R23" s="18">
        <f t="shared" si="5"/>
        <v>2</v>
      </c>
      <c r="T23" s="17"/>
      <c r="X23" s="13"/>
      <c r="Y23" s="13"/>
    </row>
    <row r="24" spans="1:25" ht="15">
      <c r="A24" s="19">
        <v>32592</v>
      </c>
      <c r="B24" s="33">
        <f>SUM(CSSP00:CSSP84!B24)</f>
        <v>8</v>
      </c>
      <c r="C24" s="33">
        <f>SUM(CSSP00:CSSP84!C24)</f>
        <v>11</v>
      </c>
      <c r="D24" s="33">
        <f>SUM(CSSP00:CSSP84!D24)</f>
        <v>3</v>
      </c>
      <c r="E24" s="33">
        <f>SUM(CSSP00:CSSP84!E24)</f>
        <v>3</v>
      </c>
      <c r="F24" s="33">
        <f>SUM(CSSP00:CSSP84!F24)</f>
        <v>6</v>
      </c>
      <c r="G24" s="33">
        <f>SUM(CSSP00:CSSP84!G24)</f>
        <v>8</v>
      </c>
      <c r="H24" s="33">
        <f>SUM(CSSP00:CSSP84!H24)</f>
        <v>0</v>
      </c>
      <c r="I24" s="33">
        <f>SUM(CSSP00:CSSP84!I24)</f>
        <v>0</v>
      </c>
      <c r="J24" s="18">
        <f t="shared" si="0"/>
        <v>13</v>
      </c>
      <c r="K24" s="18">
        <f t="shared" si="1"/>
        <v>14</v>
      </c>
      <c r="L24" s="18">
        <f t="shared" si="7"/>
        <v>72</v>
      </c>
      <c r="M24" s="18">
        <f t="shared" si="7"/>
        <v>60</v>
      </c>
      <c r="N24" s="14">
        <f t="shared" si="2"/>
        <v>14.54237288135593</v>
      </c>
      <c r="O24" s="21">
        <f t="shared" si="8"/>
        <v>71.0960451977401</v>
      </c>
      <c r="P24" s="14">
        <f t="shared" si="3"/>
        <v>24.858757062146882</v>
      </c>
      <c r="Q24" s="18">
        <f t="shared" si="4"/>
        <v>33</v>
      </c>
      <c r="R24" s="18">
        <f t="shared" si="5"/>
        <v>6</v>
      </c>
      <c r="T24" s="17"/>
      <c r="X24" s="13"/>
      <c r="Y24" s="13"/>
    </row>
    <row r="25" spans="1:25" ht="15">
      <c r="A25" s="19">
        <v>32593</v>
      </c>
      <c r="B25" s="33">
        <f>SUM(CSSP00:CSSP84!B25)</f>
        <v>6</v>
      </c>
      <c r="C25" s="33">
        <f>SUM(CSSP00:CSSP84!C25)</f>
        <v>1</v>
      </c>
      <c r="D25" s="33">
        <f>SUM(CSSP00:CSSP84!D25)</f>
        <v>0</v>
      </c>
      <c r="E25" s="33">
        <f>SUM(CSSP00:CSSP84!E25)</f>
        <v>0</v>
      </c>
      <c r="F25" s="33">
        <f>SUM(CSSP00:CSSP84!F25)</f>
        <v>6</v>
      </c>
      <c r="G25" s="33">
        <f>SUM(CSSP00:CSSP84!G25)</f>
        <v>4</v>
      </c>
      <c r="H25" s="33">
        <f>SUM(CSSP00:CSSP84!H25)</f>
        <v>0</v>
      </c>
      <c r="I25" s="33">
        <f>SUM(CSSP00:CSSP84!I25)</f>
        <v>0</v>
      </c>
      <c r="J25" s="18">
        <f t="shared" si="0"/>
        <v>7</v>
      </c>
      <c r="K25" s="18">
        <f t="shared" si="1"/>
        <v>10</v>
      </c>
      <c r="L25" s="18">
        <f aca="true" t="shared" si="11" ref="L25:M44">L24+J25</f>
        <v>79</v>
      </c>
      <c r="M25" s="18">
        <f t="shared" si="11"/>
        <v>70</v>
      </c>
      <c r="N25" s="14">
        <f t="shared" si="2"/>
        <v>9.156308851224106</v>
      </c>
      <c r="O25" s="21">
        <f t="shared" si="8"/>
        <v>80.25235404896421</v>
      </c>
      <c r="P25" s="14">
        <f t="shared" si="3"/>
        <v>28.060263653483982</v>
      </c>
      <c r="Q25" s="18">
        <f t="shared" si="4"/>
        <v>17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f>SUM(CSSP00:CSSP84!B26)</f>
        <v>9</v>
      </c>
      <c r="C26" s="33">
        <f>SUM(CSSP00:CSSP84!C26)</f>
        <v>7</v>
      </c>
      <c r="D26" s="33">
        <f>SUM(CSSP00:CSSP84!D26)</f>
        <v>0</v>
      </c>
      <c r="E26" s="33">
        <f>SUM(CSSP00:CSSP84!E26)</f>
        <v>2</v>
      </c>
      <c r="F26" s="33">
        <f>SUM(CSSP00:CSSP84!F26)</f>
        <v>7</v>
      </c>
      <c r="G26" s="33">
        <f>SUM(CSSP00:CSSP84!G26)</f>
        <v>10</v>
      </c>
      <c r="H26" s="33">
        <f>SUM(CSSP00:CSSP84!H26)</f>
        <v>0</v>
      </c>
      <c r="I26" s="33">
        <f>SUM(CSSP00:CSSP84!I26)</f>
        <v>0</v>
      </c>
      <c r="J26" s="18">
        <f t="shared" si="0"/>
        <v>14</v>
      </c>
      <c r="K26" s="18">
        <f t="shared" si="1"/>
        <v>17</v>
      </c>
      <c r="L26" s="18">
        <f t="shared" si="11"/>
        <v>93</v>
      </c>
      <c r="M26" s="18">
        <f t="shared" si="11"/>
        <v>87</v>
      </c>
      <c r="N26" s="14">
        <f t="shared" si="2"/>
        <v>16.69679849340866</v>
      </c>
      <c r="O26" s="21">
        <f t="shared" si="8"/>
        <v>96.94915254237287</v>
      </c>
      <c r="P26" s="14">
        <f t="shared" si="3"/>
        <v>33.89830508474575</v>
      </c>
      <c r="Q26" s="18">
        <f t="shared" si="4"/>
        <v>33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>
        <f>SUM(CSSP00:CSSP84!B27)</f>
        <v>8</v>
      </c>
      <c r="C27" s="33">
        <f>SUM(CSSP00:CSSP84!C27)</f>
        <v>9</v>
      </c>
      <c r="D27" s="33">
        <f>SUM(CSSP00:CSSP84!D27)</f>
        <v>0</v>
      </c>
      <c r="E27" s="33">
        <f>SUM(CSSP00:CSSP84!E27)</f>
        <v>2</v>
      </c>
      <c r="F27" s="33">
        <f>SUM(CSSP00:CSSP84!F27)</f>
        <v>4</v>
      </c>
      <c r="G27" s="33">
        <f>SUM(CSSP00:CSSP84!G27)</f>
        <v>8</v>
      </c>
      <c r="H27" s="33">
        <f>SUM(CSSP00:CSSP84!H27)</f>
        <v>1</v>
      </c>
      <c r="I27" s="33">
        <f>SUM(CSSP00:CSSP84!I27)</f>
        <v>0</v>
      </c>
      <c r="J27" s="18">
        <f t="shared" si="0"/>
        <v>15</v>
      </c>
      <c r="K27" s="18">
        <f t="shared" si="1"/>
        <v>11</v>
      </c>
      <c r="L27" s="18">
        <f t="shared" si="11"/>
        <v>108</v>
      </c>
      <c r="M27" s="18">
        <f t="shared" si="11"/>
        <v>98</v>
      </c>
      <c r="N27" s="14">
        <f t="shared" si="2"/>
        <v>14.00376647834275</v>
      </c>
      <c r="O27" s="21">
        <f t="shared" si="8"/>
        <v>110.95291902071563</v>
      </c>
      <c r="P27" s="14">
        <f t="shared" si="3"/>
        <v>38.794726930320145</v>
      </c>
      <c r="Q27" s="18">
        <f t="shared" si="4"/>
        <v>29</v>
      </c>
      <c r="R27" s="18">
        <f t="shared" si="5"/>
        <v>3</v>
      </c>
      <c r="T27" s="17"/>
      <c r="X27" s="13"/>
      <c r="Y27" s="13"/>
    </row>
    <row r="28" spans="1:20" ht="12.75">
      <c r="A28" s="19">
        <v>32596</v>
      </c>
      <c r="B28" s="33">
        <f>SUM(CSSP00:CSSP84!B28)</f>
        <v>5</v>
      </c>
      <c r="C28" s="33">
        <f>SUM(CSSP00:CSSP84!C28)</f>
        <v>3</v>
      </c>
      <c r="D28" s="33">
        <f>SUM(CSSP00:CSSP84!D28)</f>
        <v>0</v>
      </c>
      <c r="E28" s="33">
        <f>SUM(CSSP00:CSSP84!E28)</f>
        <v>0</v>
      </c>
      <c r="F28" s="33">
        <f>SUM(CSSP00:CSSP84!F28)</f>
        <v>2</v>
      </c>
      <c r="G28" s="33">
        <f>SUM(CSSP00:CSSP84!G28)</f>
        <v>4</v>
      </c>
      <c r="H28" s="33">
        <f>SUM(CSSP00:CSSP84!H28)</f>
        <v>0</v>
      </c>
      <c r="I28" s="33">
        <f>SUM(CSSP00:CSSP84!I28)</f>
        <v>0</v>
      </c>
      <c r="J28" s="18">
        <f t="shared" si="0"/>
        <v>8</v>
      </c>
      <c r="K28" s="18">
        <f t="shared" si="1"/>
        <v>6</v>
      </c>
      <c r="L28" s="18">
        <f t="shared" si="11"/>
        <v>116</v>
      </c>
      <c r="M28" s="18">
        <f t="shared" si="11"/>
        <v>104</v>
      </c>
      <c r="N28" s="14">
        <f t="shared" si="2"/>
        <v>7.540489642184557</v>
      </c>
      <c r="O28" s="21">
        <f t="shared" si="8"/>
        <v>118.49340866290018</v>
      </c>
      <c r="P28" s="14">
        <f t="shared" si="3"/>
        <v>41.43126177024481</v>
      </c>
      <c r="Q28" s="18">
        <f t="shared" si="4"/>
        <v>14</v>
      </c>
      <c r="R28" s="18">
        <f t="shared" si="5"/>
        <v>0</v>
      </c>
      <c r="T28" s="17"/>
    </row>
    <row r="29" spans="1:18" ht="12.75">
      <c r="A29" s="19">
        <v>32597</v>
      </c>
      <c r="B29" s="33">
        <f>SUM(CSSP00:CSSP84!B29)</f>
        <v>11</v>
      </c>
      <c r="C29" s="33">
        <f>SUM(CSSP00:CSSP84!C29)</f>
        <v>3</v>
      </c>
      <c r="D29" s="33">
        <f>SUM(CSSP00:CSSP84!D29)</f>
        <v>0</v>
      </c>
      <c r="E29" s="33">
        <f>SUM(CSSP00:CSSP84!E29)</f>
        <v>0</v>
      </c>
      <c r="F29" s="33">
        <f>SUM(CSSP00:CSSP84!F29)</f>
        <v>4</v>
      </c>
      <c r="G29" s="33">
        <f>SUM(CSSP00:CSSP84!G29)</f>
        <v>4</v>
      </c>
      <c r="H29" s="33">
        <f>SUM(CSSP00:CSSP84!H29)</f>
        <v>0</v>
      </c>
      <c r="I29" s="33">
        <f>SUM(CSSP00:CSSP84!I29)</f>
        <v>0</v>
      </c>
      <c r="J29" s="18">
        <f t="shared" si="0"/>
        <v>14</v>
      </c>
      <c r="K29" s="18">
        <f t="shared" si="1"/>
        <v>8</v>
      </c>
      <c r="L29" s="18">
        <f t="shared" si="11"/>
        <v>130</v>
      </c>
      <c r="M29" s="18">
        <f t="shared" si="11"/>
        <v>112</v>
      </c>
      <c r="N29" s="14">
        <f t="shared" si="2"/>
        <v>11.849340866290017</v>
      </c>
      <c r="O29" s="21">
        <f t="shared" si="8"/>
        <v>130.3427495291902</v>
      </c>
      <c r="P29" s="14">
        <f t="shared" si="3"/>
        <v>45.574387947269294</v>
      </c>
      <c r="Q29" s="18">
        <f t="shared" si="4"/>
        <v>22</v>
      </c>
      <c r="R29" s="18">
        <f t="shared" si="5"/>
        <v>0</v>
      </c>
    </row>
    <row r="30" spans="1:20" ht="12.75">
      <c r="A30" s="19">
        <v>32598</v>
      </c>
      <c r="B30" s="33">
        <f>SUM(CSSP00:CSSP84!B30)</f>
        <v>4</v>
      </c>
      <c r="C30" s="33">
        <f>SUM(CSSP00:CSSP84!C30)</f>
        <v>4</v>
      </c>
      <c r="D30" s="33">
        <f>SUM(CSSP00:CSSP84!D30)</f>
        <v>0</v>
      </c>
      <c r="E30" s="33">
        <f>SUM(CSSP00:CSSP84!E30)</f>
        <v>0</v>
      </c>
      <c r="F30" s="33">
        <f>SUM(CSSP00:CSSP84!F30)</f>
        <v>4</v>
      </c>
      <c r="G30" s="33">
        <f>SUM(CSSP00:CSSP84!G30)</f>
        <v>1</v>
      </c>
      <c r="H30" s="33">
        <f>SUM(CSSP00:CSSP84!H30)</f>
        <v>0</v>
      </c>
      <c r="I30" s="33">
        <f>SUM(CSSP00:CSSP84!I30)</f>
        <v>0</v>
      </c>
      <c r="J30" s="18">
        <f t="shared" si="0"/>
        <v>8</v>
      </c>
      <c r="K30" s="18">
        <f t="shared" si="1"/>
        <v>5</v>
      </c>
      <c r="L30" s="18">
        <f t="shared" si="11"/>
        <v>138</v>
      </c>
      <c r="M30" s="18">
        <f t="shared" si="11"/>
        <v>117</v>
      </c>
      <c r="N30" s="14">
        <f t="shared" si="2"/>
        <v>7.001883239171375</v>
      </c>
      <c r="O30" s="21">
        <f t="shared" si="8"/>
        <v>137.34463276836158</v>
      </c>
      <c r="P30" s="14">
        <f t="shared" si="3"/>
        <v>48.022598870056484</v>
      </c>
      <c r="Q30" s="18">
        <f t="shared" si="4"/>
        <v>13</v>
      </c>
      <c r="R30" s="18">
        <f t="shared" si="5"/>
        <v>0</v>
      </c>
      <c r="T30" s="17"/>
    </row>
    <row r="31" spans="1:20" ht="12.75">
      <c r="A31" s="19">
        <v>32599</v>
      </c>
      <c r="B31" s="33">
        <f>SUM(CSSP00:CSSP84!B31)</f>
        <v>15</v>
      </c>
      <c r="C31" s="33">
        <f>SUM(CSSP00:CSSP84!C31)</f>
        <v>8</v>
      </c>
      <c r="D31" s="33">
        <f>SUM(CSSP00:CSSP84!D31)</f>
        <v>0</v>
      </c>
      <c r="E31" s="33">
        <f>SUM(CSSP00:CSSP84!E31)</f>
        <v>1</v>
      </c>
      <c r="F31" s="33">
        <f>SUM(CSSP00:CSSP84!F31)</f>
        <v>4</v>
      </c>
      <c r="G31" s="33">
        <f>SUM(CSSP00:CSSP84!G31)</f>
        <v>11</v>
      </c>
      <c r="H31" s="33">
        <f>SUM(CSSP00:CSSP84!H31)</f>
        <v>2</v>
      </c>
      <c r="I31" s="33">
        <f>SUM(CSSP00:CSSP84!I31)</f>
        <v>2</v>
      </c>
      <c r="J31" s="18">
        <f t="shared" si="0"/>
        <v>22</v>
      </c>
      <c r="K31" s="18">
        <f t="shared" si="1"/>
        <v>11</v>
      </c>
      <c r="L31" s="18">
        <f t="shared" si="11"/>
        <v>160</v>
      </c>
      <c r="M31" s="18">
        <f t="shared" si="11"/>
        <v>128</v>
      </c>
      <c r="N31" s="14">
        <f t="shared" si="2"/>
        <v>17.774011299435028</v>
      </c>
      <c r="O31" s="21">
        <f t="shared" si="8"/>
        <v>155.1186440677966</v>
      </c>
      <c r="P31" s="14">
        <f t="shared" si="3"/>
        <v>54.237288135593204</v>
      </c>
      <c r="Q31" s="18">
        <f t="shared" si="4"/>
        <v>38</v>
      </c>
      <c r="R31" s="18">
        <f t="shared" si="5"/>
        <v>5</v>
      </c>
      <c r="T31" s="17"/>
    </row>
    <row r="32" spans="1:18" ht="12.75">
      <c r="A32" s="19">
        <v>32600</v>
      </c>
      <c r="B32" s="33">
        <f>SUM(CSSP00:CSSP84!B32)</f>
        <v>5</v>
      </c>
      <c r="C32" s="33">
        <f>SUM(CSSP00:CSSP84!C32)</f>
        <v>5</v>
      </c>
      <c r="D32" s="33">
        <f>SUM(CSSP00:CSSP84!D32)</f>
        <v>1</v>
      </c>
      <c r="E32" s="33">
        <f>SUM(CSSP00:CSSP84!E32)</f>
        <v>0</v>
      </c>
      <c r="F32" s="33">
        <f>SUM(CSSP00:CSSP84!F32)</f>
        <v>1</v>
      </c>
      <c r="G32" s="33">
        <f>SUM(CSSP00:CSSP84!G32)</f>
        <v>4</v>
      </c>
      <c r="H32" s="33">
        <f>SUM(CSSP00:CSSP84!H32)</f>
        <v>0</v>
      </c>
      <c r="I32" s="33">
        <f>SUM(CSSP00:CSSP84!I32)</f>
        <v>0</v>
      </c>
      <c r="J32" s="18">
        <f t="shared" si="0"/>
        <v>9</v>
      </c>
      <c r="K32" s="18">
        <f t="shared" si="1"/>
        <v>5</v>
      </c>
      <c r="L32" s="18">
        <f t="shared" si="11"/>
        <v>169</v>
      </c>
      <c r="M32" s="18">
        <f t="shared" si="11"/>
        <v>133</v>
      </c>
      <c r="N32" s="14">
        <f t="shared" si="2"/>
        <v>7.540489642184557</v>
      </c>
      <c r="O32" s="21">
        <f t="shared" si="8"/>
        <v>162.65913370998115</v>
      </c>
      <c r="P32" s="14">
        <f t="shared" si="3"/>
        <v>56.87382297551787</v>
      </c>
      <c r="Q32" s="18">
        <f t="shared" si="4"/>
        <v>15</v>
      </c>
      <c r="R32" s="18">
        <f t="shared" si="5"/>
        <v>1</v>
      </c>
    </row>
    <row r="33" spans="1:18" ht="12.75">
      <c r="A33" s="19">
        <v>32601</v>
      </c>
      <c r="B33" s="33">
        <f>SUM(CSSP00:CSSP84!B33)</f>
        <v>1</v>
      </c>
      <c r="C33" s="33">
        <f>SUM(CSSP00:CSSP84!C33)</f>
        <v>4</v>
      </c>
      <c r="D33" s="33">
        <f>SUM(CSSP00:CSSP84!D33)</f>
        <v>0</v>
      </c>
      <c r="E33" s="33">
        <f>SUM(CSSP00:CSSP84!E33)</f>
        <v>0</v>
      </c>
      <c r="F33" s="33">
        <f>SUM(CSSP00:CSSP84!F33)</f>
        <v>2</v>
      </c>
      <c r="G33" s="33">
        <f>SUM(CSSP00:CSSP84!G33)</f>
        <v>1</v>
      </c>
      <c r="H33" s="33">
        <f>SUM(CSSP00:CSSP84!H33)</f>
        <v>0</v>
      </c>
      <c r="I33" s="33">
        <f>SUM(CSSP00:CSSP84!I33)</f>
        <v>0</v>
      </c>
      <c r="J33" s="18">
        <f t="shared" si="0"/>
        <v>5</v>
      </c>
      <c r="K33" s="18">
        <f t="shared" si="1"/>
        <v>3</v>
      </c>
      <c r="L33" s="18">
        <f t="shared" si="11"/>
        <v>174</v>
      </c>
      <c r="M33" s="18">
        <f t="shared" si="11"/>
        <v>136</v>
      </c>
      <c r="N33" s="14">
        <f t="shared" si="2"/>
        <v>4.308851224105461</v>
      </c>
      <c r="O33" s="21">
        <f t="shared" si="8"/>
        <v>166.96798493408662</v>
      </c>
      <c r="P33" s="14">
        <f t="shared" si="3"/>
        <v>58.38041431261768</v>
      </c>
      <c r="Q33" s="18">
        <f t="shared" si="4"/>
        <v>8</v>
      </c>
      <c r="R33" s="18">
        <f t="shared" si="5"/>
        <v>0</v>
      </c>
    </row>
    <row r="34" spans="1:18" ht="12.75">
      <c r="A34" s="19">
        <v>32602</v>
      </c>
      <c r="B34" s="33">
        <f>SUM(CSSP00:CSSP84!B34)</f>
        <v>7</v>
      </c>
      <c r="C34" s="33">
        <f>SUM(CSSP00:CSSP84!C34)</f>
        <v>14</v>
      </c>
      <c r="D34" s="33">
        <f>SUM(CSSP00:CSSP84!D34)</f>
        <v>0</v>
      </c>
      <c r="E34" s="33">
        <f>SUM(CSSP00:CSSP84!E34)</f>
        <v>0</v>
      </c>
      <c r="F34" s="33">
        <f>SUM(CSSP00:CSSP84!F34)</f>
        <v>7</v>
      </c>
      <c r="G34" s="33">
        <f>SUM(CSSP00:CSSP84!G34)</f>
        <v>8</v>
      </c>
      <c r="H34" s="33">
        <f>SUM(CSSP00:CSSP84!H34)</f>
        <v>1</v>
      </c>
      <c r="I34" s="33">
        <f>SUM(CSSP00:CSSP84!I34)</f>
        <v>0</v>
      </c>
      <c r="J34" s="18">
        <f t="shared" si="0"/>
        <v>21</v>
      </c>
      <c r="K34" s="18">
        <f t="shared" si="1"/>
        <v>14</v>
      </c>
      <c r="L34" s="18">
        <f t="shared" si="11"/>
        <v>195</v>
      </c>
      <c r="M34" s="18">
        <f t="shared" si="11"/>
        <v>150</v>
      </c>
      <c r="N34" s="14">
        <f t="shared" si="2"/>
        <v>18.85122410546139</v>
      </c>
      <c r="O34" s="21">
        <f t="shared" si="8"/>
        <v>185.819209039548</v>
      </c>
      <c r="P34" s="14">
        <f t="shared" si="3"/>
        <v>64.97175141242936</v>
      </c>
      <c r="Q34" s="18">
        <f t="shared" si="4"/>
        <v>36</v>
      </c>
      <c r="R34" s="18">
        <f t="shared" si="5"/>
        <v>1</v>
      </c>
    </row>
    <row r="35" spans="1:18" ht="12.75">
      <c r="A35" s="19">
        <v>32603</v>
      </c>
      <c r="B35" s="33">
        <f>SUM(CSSP00:CSSP84!B35)</f>
        <v>3</v>
      </c>
      <c r="C35" s="33">
        <f>SUM(CSSP00:CSSP84!C35)</f>
        <v>5</v>
      </c>
      <c r="D35" s="33">
        <f>SUM(CSSP00:CSSP84!D35)</f>
        <v>1</v>
      </c>
      <c r="E35" s="33">
        <f>SUM(CSSP00:CSSP84!E35)</f>
        <v>0</v>
      </c>
      <c r="F35" s="33">
        <f>SUM(CSSP00:CSSP84!F35)</f>
        <v>5</v>
      </c>
      <c r="G35" s="33">
        <f>SUM(CSSP00:CSSP84!G35)</f>
        <v>11</v>
      </c>
      <c r="H35" s="33">
        <f>SUM(CSSP00:CSSP84!H35)</f>
        <v>0</v>
      </c>
      <c r="I35" s="33">
        <f>SUM(CSSP00:CSSP84!I35)</f>
        <v>0</v>
      </c>
      <c r="J35" s="18">
        <f t="shared" si="0"/>
        <v>7</v>
      </c>
      <c r="K35" s="18">
        <f t="shared" si="1"/>
        <v>16</v>
      </c>
      <c r="L35" s="18">
        <f t="shared" si="11"/>
        <v>202</v>
      </c>
      <c r="M35" s="18">
        <f t="shared" si="11"/>
        <v>166</v>
      </c>
      <c r="N35" s="14">
        <f t="shared" si="2"/>
        <v>12.3879472693032</v>
      </c>
      <c r="O35" s="21">
        <f t="shared" si="8"/>
        <v>198.2071563088512</v>
      </c>
      <c r="P35" s="14">
        <f t="shared" si="3"/>
        <v>69.30320150659132</v>
      </c>
      <c r="Q35" s="18">
        <f t="shared" si="4"/>
        <v>24</v>
      </c>
      <c r="R35" s="18">
        <f t="shared" si="5"/>
        <v>1</v>
      </c>
    </row>
    <row r="36" spans="1:18" ht="12.75">
      <c r="A36" s="19">
        <v>32604</v>
      </c>
      <c r="B36" s="33">
        <f>SUM(CSSP00:CSSP84!B36)</f>
        <v>2</v>
      </c>
      <c r="C36" s="33">
        <f>SUM(CSSP00:CSSP84!C36)</f>
        <v>2</v>
      </c>
      <c r="D36" s="33">
        <f>SUM(CSSP00:CSSP84!D36)</f>
        <v>0</v>
      </c>
      <c r="E36" s="33">
        <f>SUM(CSSP00:CSSP84!E36)</f>
        <v>1</v>
      </c>
      <c r="F36" s="33">
        <f>SUM(CSSP00:CSSP84!F36)</f>
        <v>1</v>
      </c>
      <c r="G36" s="33">
        <f>SUM(CSSP00:CSSP84!G36)</f>
        <v>2</v>
      </c>
      <c r="H36" s="33">
        <f>SUM(CSSP00:CSSP84!H36)</f>
        <v>0</v>
      </c>
      <c r="I36" s="33">
        <f>SUM(CSSP00:CSSP84!I36)</f>
        <v>0</v>
      </c>
      <c r="J36" s="18">
        <f aca="true" t="shared" si="12" ref="J36:J67">+B36+C36-D36-E36</f>
        <v>3</v>
      </c>
      <c r="K36" s="18">
        <f aca="true" t="shared" si="13" ref="K36:K67">+F36+G36-H36-I36</f>
        <v>3</v>
      </c>
      <c r="L36" s="18">
        <f t="shared" si="11"/>
        <v>205</v>
      </c>
      <c r="M36" s="18">
        <f t="shared" si="11"/>
        <v>169</v>
      </c>
      <c r="N36" s="14">
        <f aca="true" t="shared" si="14" ref="N36:N67">(+J36+K36)*($J$96/($J$96+$K$96))</f>
        <v>3.231638418079096</v>
      </c>
      <c r="O36" s="21">
        <f t="shared" si="8"/>
        <v>201.4387947269303</v>
      </c>
      <c r="P36" s="14">
        <f aca="true" t="shared" si="15" ref="P36:P67">O36*100/$N$96</f>
        <v>70.43314500941617</v>
      </c>
      <c r="Q36" s="18">
        <f aca="true" t="shared" si="16" ref="Q36:Q67">+B36+C36+F36+G36</f>
        <v>7</v>
      </c>
      <c r="R36" s="18">
        <f aca="true" t="shared" si="17" ref="R36:R67">D36+E36+H36+I36</f>
        <v>1</v>
      </c>
    </row>
    <row r="37" spans="1:18" ht="12.75">
      <c r="A37" s="19">
        <v>32605</v>
      </c>
      <c r="B37" s="33">
        <f>SUM(CSSP00:CSSP84!B37)</f>
        <v>3</v>
      </c>
      <c r="C37" s="33">
        <f>SUM(CSSP00:CSSP84!C37)</f>
        <v>1</v>
      </c>
      <c r="D37" s="33">
        <f>SUM(CSSP00:CSSP84!D37)</f>
        <v>1</v>
      </c>
      <c r="E37" s="33">
        <f>SUM(CSSP00:CSSP84!E37)</f>
        <v>0</v>
      </c>
      <c r="F37" s="33">
        <f>SUM(CSSP00:CSSP84!F37)</f>
        <v>1</v>
      </c>
      <c r="G37" s="33">
        <f>SUM(CSSP00:CSSP84!G37)</f>
        <v>2</v>
      </c>
      <c r="H37" s="33">
        <f>SUM(CSSP00:CSSP84!H37)</f>
        <v>0</v>
      </c>
      <c r="I37" s="33">
        <f>SUM(CSSP00:CSSP84!I37)</f>
        <v>0</v>
      </c>
      <c r="J37" s="18">
        <f t="shared" si="12"/>
        <v>3</v>
      </c>
      <c r="K37" s="18">
        <f t="shared" si="13"/>
        <v>3</v>
      </c>
      <c r="L37" s="18">
        <f t="shared" si="11"/>
        <v>208</v>
      </c>
      <c r="M37" s="18">
        <f t="shared" si="11"/>
        <v>172</v>
      </c>
      <c r="N37" s="14">
        <f t="shared" si="14"/>
        <v>3.231638418079096</v>
      </c>
      <c r="O37" s="21">
        <f aca="true" t="shared" si="18" ref="O37:O68">O36+N37</f>
        <v>204.67043314500938</v>
      </c>
      <c r="P37" s="14">
        <f t="shared" si="15"/>
        <v>71.56308851224102</v>
      </c>
      <c r="Q37" s="18">
        <f t="shared" si="16"/>
        <v>7</v>
      </c>
      <c r="R37" s="18">
        <f t="shared" si="17"/>
        <v>1</v>
      </c>
    </row>
    <row r="38" spans="1:18" ht="12.75">
      <c r="A38" s="19">
        <v>32606</v>
      </c>
      <c r="B38" s="33">
        <f>SUM(CSSP00:CSSP84!B38)</f>
        <v>3</v>
      </c>
      <c r="C38" s="33">
        <f>SUM(CSSP00:CSSP84!C38)</f>
        <v>5</v>
      </c>
      <c r="D38" s="33">
        <f>SUM(CSSP00:CSSP84!D38)</f>
        <v>0</v>
      </c>
      <c r="E38" s="33">
        <f>SUM(CSSP00:CSSP84!E38)</f>
        <v>0</v>
      </c>
      <c r="F38" s="33">
        <f>SUM(CSSP00:CSSP84!F38)</f>
        <v>2</v>
      </c>
      <c r="G38" s="33">
        <f>SUM(CSSP00:CSSP84!G38)</f>
        <v>9</v>
      </c>
      <c r="H38" s="33">
        <f>SUM(CSSP00:CSSP84!H38)</f>
        <v>0</v>
      </c>
      <c r="I38" s="33">
        <f>SUM(CSSP00:CSSP84!I38)</f>
        <v>0</v>
      </c>
      <c r="J38" s="18">
        <f t="shared" si="12"/>
        <v>8</v>
      </c>
      <c r="K38" s="18">
        <f t="shared" si="13"/>
        <v>11</v>
      </c>
      <c r="L38" s="18">
        <f t="shared" si="11"/>
        <v>216</v>
      </c>
      <c r="M38" s="18">
        <f t="shared" si="11"/>
        <v>183</v>
      </c>
      <c r="N38" s="14">
        <f t="shared" si="14"/>
        <v>10.23352165725047</v>
      </c>
      <c r="O38" s="21">
        <f t="shared" si="18"/>
        <v>214.90395480225985</v>
      </c>
      <c r="P38" s="14">
        <f t="shared" si="15"/>
        <v>75.14124293785308</v>
      </c>
      <c r="Q38" s="18">
        <f t="shared" si="16"/>
        <v>19</v>
      </c>
      <c r="R38" s="18">
        <f t="shared" si="17"/>
        <v>0</v>
      </c>
    </row>
    <row r="39" spans="1:19" ht="12.75">
      <c r="A39" s="19">
        <v>32607</v>
      </c>
      <c r="B39" s="33">
        <f>SUM(CSSP00:CSSP84!B39)</f>
        <v>3</v>
      </c>
      <c r="C39" s="33">
        <f>SUM(CSSP00:CSSP84!C39)</f>
        <v>5</v>
      </c>
      <c r="D39" s="33">
        <f>SUM(CSSP00:CSSP84!D39)</f>
        <v>2</v>
      </c>
      <c r="E39" s="33">
        <f>SUM(CSSP00:CSSP84!E39)</f>
        <v>0</v>
      </c>
      <c r="F39" s="33">
        <f>SUM(CSSP00:CSSP84!F39)</f>
        <v>2</v>
      </c>
      <c r="G39" s="33">
        <f>SUM(CSSP00:CSSP84!G39)</f>
        <v>2</v>
      </c>
      <c r="H39" s="33">
        <f>SUM(CSSP00:CSSP84!H39)</f>
        <v>0</v>
      </c>
      <c r="I39" s="33">
        <f>SUM(CSSP00:CSSP84!I39)</f>
        <v>0</v>
      </c>
      <c r="J39" s="18">
        <f t="shared" si="12"/>
        <v>6</v>
      </c>
      <c r="K39" s="18">
        <f t="shared" si="13"/>
        <v>4</v>
      </c>
      <c r="L39" s="18">
        <f t="shared" si="11"/>
        <v>222</v>
      </c>
      <c r="M39" s="18">
        <f t="shared" si="11"/>
        <v>187</v>
      </c>
      <c r="N39" s="14">
        <f t="shared" si="14"/>
        <v>5.386064030131826</v>
      </c>
      <c r="O39" s="21">
        <f t="shared" si="18"/>
        <v>220.29001883239167</v>
      </c>
      <c r="P39" s="14">
        <f t="shared" si="15"/>
        <v>77.02448210922783</v>
      </c>
      <c r="Q39" s="18">
        <f t="shared" si="16"/>
        <v>12</v>
      </c>
      <c r="R39" s="18">
        <f t="shared" si="17"/>
        <v>2</v>
      </c>
      <c r="S39" s="17"/>
    </row>
    <row r="40" spans="1:18" ht="12.75">
      <c r="A40" s="19">
        <v>32608</v>
      </c>
      <c r="B40" s="33">
        <f>SUM(CSSP00:CSSP84!B40)</f>
        <v>2</v>
      </c>
      <c r="C40" s="33">
        <f>SUM(CSSP00:CSSP84!C40)</f>
        <v>6</v>
      </c>
      <c r="D40" s="33">
        <f>SUM(CSSP00:CSSP84!D40)</f>
        <v>0</v>
      </c>
      <c r="E40" s="33">
        <f>SUM(CSSP00:CSSP84!E40)</f>
        <v>0</v>
      </c>
      <c r="F40" s="33">
        <f>SUM(CSSP00:CSSP84!F40)</f>
        <v>4</v>
      </c>
      <c r="G40" s="33">
        <f>SUM(CSSP00:CSSP84!G40)</f>
        <v>1</v>
      </c>
      <c r="H40" s="33">
        <f>SUM(CSSP00:CSSP84!H40)</f>
        <v>0</v>
      </c>
      <c r="I40" s="33">
        <f>SUM(CSSP00:CSSP84!I40)</f>
        <v>0</v>
      </c>
      <c r="J40" s="18">
        <f t="shared" si="12"/>
        <v>8</v>
      </c>
      <c r="K40" s="18">
        <f t="shared" si="13"/>
        <v>5</v>
      </c>
      <c r="L40" s="18">
        <f t="shared" si="11"/>
        <v>230</v>
      </c>
      <c r="M40" s="18">
        <f t="shared" si="11"/>
        <v>192</v>
      </c>
      <c r="N40" s="14">
        <f t="shared" si="14"/>
        <v>7.001883239171375</v>
      </c>
      <c r="O40" s="21">
        <f t="shared" si="18"/>
        <v>227.29190207156304</v>
      </c>
      <c r="P40" s="14">
        <f t="shared" si="15"/>
        <v>79.47269303201504</v>
      </c>
      <c r="Q40" s="18">
        <f t="shared" si="16"/>
        <v>13</v>
      </c>
      <c r="R40" s="18">
        <f t="shared" si="17"/>
        <v>0</v>
      </c>
    </row>
    <row r="41" spans="1:18" ht="12.75">
      <c r="A41" s="19">
        <v>32609</v>
      </c>
      <c r="B41" s="33">
        <f>SUM(CSSP00:CSSP84!B41)</f>
        <v>4</v>
      </c>
      <c r="C41" s="33">
        <f>SUM(CSSP00:CSSP84!C41)</f>
        <v>3</v>
      </c>
      <c r="D41" s="33">
        <f>SUM(CSSP00:CSSP84!D41)</f>
        <v>1</v>
      </c>
      <c r="E41" s="33">
        <f>SUM(CSSP00:CSSP84!E41)</f>
        <v>0</v>
      </c>
      <c r="F41" s="33">
        <f>SUM(CSSP00:CSSP84!F41)</f>
        <v>2</v>
      </c>
      <c r="G41" s="33">
        <f>SUM(CSSP00:CSSP84!G41)</f>
        <v>6</v>
      </c>
      <c r="H41" s="33">
        <f>SUM(CSSP00:CSSP84!H41)</f>
        <v>1</v>
      </c>
      <c r="I41" s="33">
        <f>SUM(CSSP00:CSSP84!I41)</f>
        <v>1</v>
      </c>
      <c r="J41" s="18">
        <f t="shared" si="12"/>
        <v>6</v>
      </c>
      <c r="K41" s="18">
        <f t="shared" si="13"/>
        <v>6</v>
      </c>
      <c r="L41" s="18">
        <f t="shared" si="11"/>
        <v>236</v>
      </c>
      <c r="M41" s="18">
        <f t="shared" si="11"/>
        <v>198</v>
      </c>
      <c r="N41" s="14">
        <f t="shared" si="14"/>
        <v>6.463276836158192</v>
      </c>
      <c r="O41" s="21">
        <f t="shared" si="18"/>
        <v>233.75517890772124</v>
      </c>
      <c r="P41" s="14">
        <f t="shared" si="15"/>
        <v>81.73258003766475</v>
      </c>
      <c r="Q41" s="18">
        <f t="shared" si="16"/>
        <v>15</v>
      </c>
      <c r="R41" s="18">
        <f t="shared" si="17"/>
        <v>3</v>
      </c>
    </row>
    <row r="42" spans="1:18" ht="12.75">
      <c r="A42" s="19">
        <v>32610</v>
      </c>
      <c r="B42" s="33">
        <f>SUM(CSSP00:CSSP84!B42)</f>
        <v>1</v>
      </c>
      <c r="C42" s="33">
        <f>SUM(CSSP00:CSSP84!C42)</f>
        <v>2</v>
      </c>
      <c r="D42" s="33">
        <f>SUM(CSSP00:CSSP84!D42)</f>
        <v>0</v>
      </c>
      <c r="E42" s="33">
        <f>SUM(CSSP00:CSSP84!E42)</f>
        <v>1</v>
      </c>
      <c r="F42" s="33">
        <f>SUM(CSSP00:CSSP84!F42)</f>
        <v>0</v>
      </c>
      <c r="G42" s="33">
        <f>SUM(CSSP00:CSSP84!G42)</f>
        <v>0</v>
      </c>
      <c r="H42" s="33">
        <f>SUM(CSSP00:CSSP84!H42)</f>
        <v>0</v>
      </c>
      <c r="I42" s="33">
        <f>SUM(CSSP00:CSSP84!I42)</f>
        <v>0</v>
      </c>
      <c r="J42" s="18">
        <f t="shared" si="12"/>
        <v>2</v>
      </c>
      <c r="K42" s="18">
        <f t="shared" si="13"/>
        <v>0</v>
      </c>
      <c r="L42" s="18">
        <f t="shared" si="11"/>
        <v>238</v>
      </c>
      <c r="M42" s="18">
        <f t="shared" si="11"/>
        <v>198</v>
      </c>
      <c r="N42" s="14">
        <f t="shared" si="14"/>
        <v>1.0772128060263653</v>
      </c>
      <c r="O42" s="21">
        <f t="shared" si="18"/>
        <v>234.8323917137476</v>
      </c>
      <c r="P42" s="14">
        <f t="shared" si="15"/>
        <v>82.10922787193971</v>
      </c>
      <c r="Q42" s="18">
        <f t="shared" si="16"/>
        <v>3</v>
      </c>
      <c r="R42" s="18">
        <f t="shared" si="17"/>
        <v>1</v>
      </c>
    </row>
    <row r="43" spans="1:18" ht="12.75">
      <c r="A43" s="19">
        <v>32611</v>
      </c>
      <c r="B43" s="33">
        <f>SUM(CSSP00:CSSP84!B43)</f>
        <v>3</v>
      </c>
      <c r="C43" s="33">
        <f>SUM(CSSP00:CSSP84!C43)</f>
        <v>3</v>
      </c>
      <c r="D43" s="33">
        <f>SUM(CSSP00:CSSP84!D43)</f>
        <v>1</v>
      </c>
      <c r="E43" s="33">
        <f>SUM(CSSP00:CSSP84!E43)</f>
        <v>0</v>
      </c>
      <c r="F43" s="33">
        <f>SUM(CSSP00:CSSP84!F43)</f>
        <v>0</v>
      </c>
      <c r="G43" s="33">
        <f>SUM(CSSP00:CSSP84!G43)</f>
        <v>3</v>
      </c>
      <c r="H43" s="33">
        <f>SUM(CSSP00:CSSP84!H43)</f>
        <v>0</v>
      </c>
      <c r="I43" s="33">
        <f>SUM(CSSP00:CSSP84!I43)</f>
        <v>0</v>
      </c>
      <c r="J43" s="18">
        <f t="shared" si="12"/>
        <v>5</v>
      </c>
      <c r="K43" s="18">
        <f t="shared" si="13"/>
        <v>3</v>
      </c>
      <c r="L43" s="18">
        <f t="shared" si="11"/>
        <v>243</v>
      </c>
      <c r="M43" s="18">
        <f t="shared" si="11"/>
        <v>201</v>
      </c>
      <c r="N43" s="14">
        <f t="shared" si="14"/>
        <v>4.308851224105461</v>
      </c>
      <c r="O43" s="21">
        <f t="shared" si="18"/>
        <v>239.14124293785306</v>
      </c>
      <c r="P43" s="14">
        <f t="shared" si="15"/>
        <v>83.61581920903951</v>
      </c>
      <c r="Q43" s="18">
        <f t="shared" si="16"/>
        <v>9</v>
      </c>
      <c r="R43" s="18">
        <f t="shared" si="17"/>
        <v>1</v>
      </c>
    </row>
    <row r="44" spans="1:18" ht="12.75">
      <c r="A44" s="19">
        <v>32612</v>
      </c>
      <c r="B44" s="33">
        <f>SUM(CSSP00:CSSP84!B44)</f>
        <v>1</v>
      </c>
      <c r="C44" s="33">
        <f>SUM(CSSP00:CSSP84!C44)</f>
        <v>2</v>
      </c>
      <c r="D44" s="33">
        <f>SUM(CSSP00:CSSP84!D44)</f>
        <v>1</v>
      </c>
      <c r="E44" s="33">
        <f>SUM(CSSP00:CSSP84!E44)</f>
        <v>1</v>
      </c>
      <c r="F44" s="33">
        <f>SUM(CSSP00:CSSP84!F44)</f>
        <v>0</v>
      </c>
      <c r="G44" s="33">
        <f>SUM(CSSP00:CSSP84!G44)</f>
        <v>1</v>
      </c>
      <c r="H44" s="33">
        <f>SUM(CSSP00:CSSP84!H44)</f>
        <v>0</v>
      </c>
      <c r="I44" s="33">
        <f>SUM(CSSP00:CSSP84!I44)</f>
        <v>0</v>
      </c>
      <c r="J44" s="18">
        <f t="shared" si="12"/>
        <v>1</v>
      </c>
      <c r="K44" s="18">
        <f t="shared" si="13"/>
        <v>1</v>
      </c>
      <c r="L44" s="18">
        <f t="shared" si="11"/>
        <v>244</v>
      </c>
      <c r="M44" s="18">
        <f t="shared" si="11"/>
        <v>202</v>
      </c>
      <c r="N44" s="14">
        <f t="shared" si="14"/>
        <v>1.0772128060263653</v>
      </c>
      <c r="O44" s="21">
        <f t="shared" si="18"/>
        <v>240.21845574387942</v>
      </c>
      <c r="P44" s="14">
        <f t="shared" si="15"/>
        <v>83.99246704331446</v>
      </c>
      <c r="Q44" s="18">
        <f t="shared" si="16"/>
        <v>4</v>
      </c>
      <c r="R44" s="18">
        <f t="shared" si="17"/>
        <v>2</v>
      </c>
    </row>
    <row r="45" spans="1:18" ht="12.75">
      <c r="A45" s="19">
        <v>32613</v>
      </c>
      <c r="B45" s="33">
        <f>SUM(CSSP00:CSSP84!B45)</f>
        <v>6</v>
      </c>
      <c r="C45" s="33">
        <f>SUM(CSSP00:CSSP84!C45)</f>
        <v>2</v>
      </c>
      <c r="D45" s="33">
        <f>SUM(CSSP00:CSSP84!D45)</f>
        <v>0</v>
      </c>
      <c r="E45" s="33">
        <f>SUM(CSSP00:CSSP84!E45)</f>
        <v>2</v>
      </c>
      <c r="F45" s="33">
        <f>SUM(CSSP00:CSSP84!F45)</f>
        <v>3</v>
      </c>
      <c r="G45" s="33">
        <f>SUM(CSSP00:CSSP84!G45)</f>
        <v>2</v>
      </c>
      <c r="H45" s="33">
        <f>SUM(CSSP00:CSSP84!H45)</f>
        <v>0</v>
      </c>
      <c r="I45" s="33">
        <f>SUM(CSSP00:CSSP84!I45)</f>
        <v>1</v>
      </c>
      <c r="J45" s="18">
        <f t="shared" si="12"/>
        <v>6</v>
      </c>
      <c r="K45" s="18">
        <f t="shared" si="13"/>
        <v>4</v>
      </c>
      <c r="L45" s="18">
        <f aca="true" t="shared" si="19" ref="L45:M64">L44+J45</f>
        <v>250</v>
      </c>
      <c r="M45" s="18">
        <f t="shared" si="19"/>
        <v>206</v>
      </c>
      <c r="N45" s="14">
        <f t="shared" si="14"/>
        <v>5.386064030131826</v>
      </c>
      <c r="O45" s="21">
        <f t="shared" si="18"/>
        <v>245.60451977401124</v>
      </c>
      <c r="P45" s="14">
        <f t="shared" si="15"/>
        <v>85.87570621468923</v>
      </c>
      <c r="Q45" s="18">
        <f t="shared" si="16"/>
        <v>13</v>
      </c>
      <c r="R45" s="18">
        <f t="shared" si="17"/>
        <v>3</v>
      </c>
    </row>
    <row r="46" spans="1:18" ht="12.75">
      <c r="A46" s="19">
        <v>32614</v>
      </c>
      <c r="B46" s="33">
        <f>SUM(CSSP00:CSSP84!B46)</f>
        <v>3</v>
      </c>
      <c r="C46" s="33">
        <f>SUM(CSSP00:CSSP84!C46)</f>
        <v>1</v>
      </c>
      <c r="D46" s="33">
        <f>SUM(CSSP00:CSSP84!D46)</f>
        <v>0</v>
      </c>
      <c r="E46" s="33">
        <f>SUM(CSSP00:CSSP84!E46)</f>
        <v>0</v>
      </c>
      <c r="F46" s="33">
        <f>SUM(CSSP00:CSSP84!F46)</f>
        <v>1</v>
      </c>
      <c r="G46" s="33">
        <f>SUM(CSSP00:CSSP84!G46)</f>
        <v>0</v>
      </c>
      <c r="H46" s="33">
        <f>SUM(CSSP00:CSSP84!H46)</f>
        <v>0</v>
      </c>
      <c r="I46" s="33">
        <f>SUM(CSSP00:CSSP84!I46)</f>
        <v>0</v>
      </c>
      <c r="J46" s="18">
        <f t="shared" si="12"/>
        <v>4</v>
      </c>
      <c r="K46" s="18">
        <f t="shared" si="13"/>
        <v>1</v>
      </c>
      <c r="L46" s="18">
        <f t="shared" si="19"/>
        <v>254</v>
      </c>
      <c r="M46" s="18">
        <f t="shared" si="19"/>
        <v>207</v>
      </c>
      <c r="N46" s="14">
        <f t="shared" si="14"/>
        <v>2.693032015065913</v>
      </c>
      <c r="O46" s="21">
        <f t="shared" si="18"/>
        <v>248.29755178907715</v>
      </c>
      <c r="P46" s="14">
        <f t="shared" si="15"/>
        <v>86.81732580037661</v>
      </c>
      <c r="Q46" s="18">
        <f t="shared" si="16"/>
        <v>5</v>
      </c>
      <c r="R46" s="18">
        <f t="shared" si="17"/>
        <v>0</v>
      </c>
    </row>
    <row r="47" spans="1:18" ht="12.75">
      <c r="A47" s="19">
        <v>32615</v>
      </c>
      <c r="B47" s="33">
        <f>SUM(CSSP00:CSSP84!B47)</f>
        <v>3</v>
      </c>
      <c r="C47" s="33">
        <f>SUM(CSSP00:CSSP84!C47)</f>
        <v>0</v>
      </c>
      <c r="D47" s="33">
        <f>SUM(CSSP00:CSSP84!D47)</f>
        <v>0</v>
      </c>
      <c r="E47" s="33">
        <f>SUM(CSSP00:CSSP84!E47)</f>
        <v>0</v>
      </c>
      <c r="F47" s="33">
        <f>SUM(CSSP00:CSSP84!F47)</f>
        <v>0</v>
      </c>
      <c r="G47" s="33">
        <f>SUM(CSSP00:CSSP84!G47)</f>
        <v>4</v>
      </c>
      <c r="H47" s="33">
        <f>SUM(CSSP00:CSSP84!H47)</f>
        <v>0</v>
      </c>
      <c r="I47" s="33">
        <f>SUM(CSSP00:CSSP84!I47)</f>
        <v>1</v>
      </c>
      <c r="J47" s="18">
        <f t="shared" si="12"/>
        <v>3</v>
      </c>
      <c r="K47" s="18">
        <f t="shared" si="13"/>
        <v>3</v>
      </c>
      <c r="L47" s="18">
        <f t="shared" si="19"/>
        <v>257</v>
      </c>
      <c r="M47" s="18">
        <f t="shared" si="19"/>
        <v>210</v>
      </c>
      <c r="N47" s="14">
        <f t="shared" si="14"/>
        <v>3.231638418079096</v>
      </c>
      <c r="O47" s="21">
        <f t="shared" si="18"/>
        <v>251.52919020715623</v>
      </c>
      <c r="P47" s="14">
        <f t="shared" si="15"/>
        <v>87.94726930320147</v>
      </c>
      <c r="Q47" s="18">
        <f t="shared" si="16"/>
        <v>7</v>
      </c>
      <c r="R47" s="18">
        <f t="shared" si="17"/>
        <v>1</v>
      </c>
    </row>
    <row r="48" spans="1:18" ht="12.75">
      <c r="A48" s="19">
        <v>32616</v>
      </c>
      <c r="B48" s="33">
        <f>SUM(CSSP00:CSSP84!B48)</f>
        <v>1</v>
      </c>
      <c r="C48" s="33">
        <f>SUM(CSSP00:CSSP84!C48)</f>
        <v>1</v>
      </c>
      <c r="D48" s="33">
        <f>SUM(CSSP00:CSSP84!D48)</f>
        <v>0</v>
      </c>
      <c r="E48" s="33">
        <f>SUM(CSSP00:CSSP84!E48)</f>
        <v>0</v>
      </c>
      <c r="F48" s="33">
        <f>SUM(CSSP00:CSSP84!F48)</f>
        <v>2</v>
      </c>
      <c r="G48" s="33">
        <f>SUM(CSSP00:CSSP84!G48)</f>
        <v>2</v>
      </c>
      <c r="H48" s="33">
        <f>SUM(CSSP00:CSSP84!H48)</f>
        <v>0</v>
      </c>
      <c r="I48" s="33">
        <f>SUM(CSSP00:CSSP84!I48)</f>
        <v>0</v>
      </c>
      <c r="J48" s="18">
        <f t="shared" si="12"/>
        <v>2</v>
      </c>
      <c r="K48" s="18">
        <f t="shared" si="13"/>
        <v>4</v>
      </c>
      <c r="L48" s="18">
        <f t="shared" si="19"/>
        <v>259</v>
      </c>
      <c r="M48" s="18">
        <f t="shared" si="19"/>
        <v>214</v>
      </c>
      <c r="N48" s="14">
        <f t="shared" si="14"/>
        <v>3.231638418079096</v>
      </c>
      <c r="O48" s="21">
        <f t="shared" si="18"/>
        <v>254.76082862523532</v>
      </c>
      <c r="P48" s="14">
        <f t="shared" si="15"/>
        <v>89.07721280602632</v>
      </c>
      <c r="Q48" s="18">
        <f t="shared" si="16"/>
        <v>6</v>
      </c>
      <c r="R48" s="18">
        <f t="shared" si="17"/>
        <v>0</v>
      </c>
    </row>
    <row r="49" spans="1:18" ht="12.75">
      <c r="A49" s="19">
        <v>32617</v>
      </c>
      <c r="B49" s="33">
        <f>SUM(CSSP00:CSSP84!B49)</f>
        <v>1</v>
      </c>
      <c r="C49" s="33">
        <f>SUM(CSSP00:CSSP84!C49)</f>
        <v>1</v>
      </c>
      <c r="D49" s="33">
        <f>SUM(CSSP00:CSSP84!D49)</f>
        <v>0</v>
      </c>
      <c r="E49" s="33">
        <f>SUM(CSSP00:CSSP84!E49)</f>
        <v>1</v>
      </c>
      <c r="F49" s="33">
        <f>SUM(CSSP00:CSSP84!F49)</f>
        <v>2</v>
      </c>
      <c r="G49" s="33">
        <f>SUM(CSSP00:CSSP84!G49)</f>
        <v>0</v>
      </c>
      <c r="H49" s="33">
        <f>SUM(CSSP00:CSSP84!H49)</f>
        <v>0</v>
      </c>
      <c r="I49" s="33">
        <f>SUM(CSSP00:CSSP84!I49)</f>
        <v>0</v>
      </c>
      <c r="J49" s="18">
        <f t="shared" si="12"/>
        <v>1</v>
      </c>
      <c r="K49" s="18">
        <f t="shared" si="13"/>
        <v>2</v>
      </c>
      <c r="L49" s="18">
        <f t="shared" si="19"/>
        <v>260</v>
      </c>
      <c r="M49" s="18">
        <f t="shared" si="19"/>
        <v>216</v>
      </c>
      <c r="N49" s="14">
        <f t="shared" si="14"/>
        <v>1.615819209039548</v>
      </c>
      <c r="O49" s="21">
        <f t="shared" si="18"/>
        <v>256.3766478342749</v>
      </c>
      <c r="P49" s="14">
        <f t="shared" si="15"/>
        <v>89.64218455743875</v>
      </c>
      <c r="Q49" s="18">
        <f t="shared" si="16"/>
        <v>4</v>
      </c>
      <c r="R49" s="18">
        <f t="shared" si="17"/>
        <v>1</v>
      </c>
    </row>
    <row r="50" spans="1:18" ht="12.75">
      <c r="A50" s="19">
        <v>32618</v>
      </c>
      <c r="B50" s="33">
        <f>SUM(CSSP00:CSSP84!B50)</f>
        <v>2</v>
      </c>
      <c r="C50" s="33">
        <f>SUM(CSSP00:CSSP84!C50)</f>
        <v>0</v>
      </c>
      <c r="D50" s="33">
        <f>SUM(CSSP00:CSSP84!D50)</f>
        <v>0</v>
      </c>
      <c r="E50" s="33">
        <f>SUM(CSSP00:CSSP84!E50)</f>
        <v>0</v>
      </c>
      <c r="F50" s="33">
        <f>SUM(CSSP00:CSSP84!F50)</f>
        <v>2</v>
      </c>
      <c r="G50" s="33">
        <f>SUM(CSSP00:CSSP84!G50)</f>
        <v>2</v>
      </c>
      <c r="H50" s="33">
        <f>SUM(CSSP00:CSSP84!H50)</f>
        <v>0</v>
      </c>
      <c r="I50" s="33">
        <f>SUM(CSSP00:CSSP84!I50)</f>
        <v>0</v>
      </c>
      <c r="J50" s="18">
        <f t="shared" si="12"/>
        <v>2</v>
      </c>
      <c r="K50" s="18">
        <f t="shared" si="13"/>
        <v>4</v>
      </c>
      <c r="L50" s="18">
        <f t="shared" si="19"/>
        <v>262</v>
      </c>
      <c r="M50" s="18">
        <f t="shared" si="19"/>
        <v>220</v>
      </c>
      <c r="N50" s="14">
        <f t="shared" si="14"/>
        <v>3.231638418079096</v>
      </c>
      <c r="O50" s="21">
        <f t="shared" si="18"/>
        <v>259.608286252354</v>
      </c>
      <c r="P50" s="14">
        <f t="shared" si="15"/>
        <v>90.77212806026363</v>
      </c>
      <c r="Q50" s="18">
        <f t="shared" si="16"/>
        <v>6</v>
      </c>
      <c r="R50" s="18">
        <f t="shared" si="17"/>
        <v>0</v>
      </c>
    </row>
    <row r="51" spans="1:18" ht="12.75">
      <c r="A51" s="19">
        <v>32619</v>
      </c>
      <c r="B51" s="33">
        <f>SUM(CSSP00:CSSP84!B51)</f>
        <v>0</v>
      </c>
      <c r="C51" s="33">
        <f>SUM(CSSP00:CSSP84!C51)</f>
        <v>0</v>
      </c>
      <c r="D51" s="33">
        <f>SUM(CSSP00:CSSP84!D51)</f>
        <v>0</v>
      </c>
      <c r="E51" s="33">
        <f>SUM(CSSP00:CSSP84!E51)</f>
        <v>0</v>
      </c>
      <c r="F51" s="33">
        <f>SUM(CSSP00:CSSP84!F51)</f>
        <v>1</v>
      </c>
      <c r="G51" s="33">
        <f>SUM(CSSP00:CSSP84!G51)</f>
        <v>1</v>
      </c>
      <c r="H51" s="33">
        <f>SUM(CSSP00:CSSP84!H51)</f>
        <v>1</v>
      </c>
      <c r="I51" s="33">
        <f>SUM(CSSP00:CSSP84!I51)</f>
        <v>0</v>
      </c>
      <c r="J51" s="18">
        <f t="shared" si="12"/>
        <v>0</v>
      </c>
      <c r="K51" s="18">
        <f t="shared" si="13"/>
        <v>1</v>
      </c>
      <c r="L51" s="18">
        <f t="shared" si="19"/>
        <v>262</v>
      </c>
      <c r="M51" s="18">
        <f t="shared" si="19"/>
        <v>221</v>
      </c>
      <c r="N51" s="14">
        <f t="shared" si="14"/>
        <v>0.5386064030131826</v>
      </c>
      <c r="O51" s="21">
        <f t="shared" si="18"/>
        <v>260.1468926553672</v>
      </c>
      <c r="P51" s="14">
        <f t="shared" si="15"/>
        <v>90.96045197740109</v>
      </c>
      <c r="Q51" s="18">
        <f t="shared" si="16"/>
        <v>2</v>
      </c>
      <c r="R51" s="18">
        <f t="shared" si="17"/>
        <v>1</v>
      </c>
    </row>
    <row r="52" spans="1:18" ht="12.75">
      <c r="A52" s="19">
        <v>32620</v>
      </c>
      <c r="B52" s="33">
        <f>SUM(CSSP00:CSSP84!B52)</f>
        <v>2</v>
      </c>
      <c r="C52" s="33">
        <f>SUM(CSSP00:CSSP84!C52)</f>
        <v>2</v>
      </c>
      <c r="D52" s="33">
        <f>SUM(CSSP00:CSSP84!D52)</f>
        <v>0</v>
      </c>
      <c r="E52" s="33">
        <f>SUM(CSSP00:CSSP84!E52)</f>
        <v>0</v>
      </c>
      <c r="F52" s="33">
        <f>SUM(CSSP00:CSSP84!F52)</f>
        <v>1</v>
      </c>
      <c r="G52" s="33">
        <f>SUM(CSSP00:CSSP84!G52)</f>
        <v>0</v>
      </c>
      <c r="H52" s="33">
        <f>SUM(CSSP00:CSSP84!H52)</f>
        <v>0</v>
      </c>
      <c r="I52" s="33">
        <f>SUM(CSSP00:CSSP84!I52)</f>
        <v>1</v>
      </c>
      <c r="J52" s="18">
        <f t="shared" si="12"/>
        <v>4</v>
      </c>
      <c r="K52" s="18">
        <f t="shared" si="13"/>
        <v>0</v>
      </c>
      <c r="L52" s="18">
        <f t="shared" si="19"/>
        <v>266</v>
      </c>
      <c r="M52" s="18">
        <f t="shared" si="19"/>
        <v>221</v>
      </c>
      <c r="N52" s="14">
        <f t="shared" si="14"/>
        <v>2.1544256120527305</v>
      </c>
      <c r="O52" s="21">
        <f t="shared" si="18"/>
        <v>262.3013182674199</v>
      </c>
      <c r="P52" s="14">
        <f t="shared" si="15"/>
        <v>91.713747645951</v>
      </c>
      <c r="Q52" s="18">
        <f t="shared" si="16"/>
        <v>5</v>
      </c>
      <c r="R52" s="18">
        <f t="shared" si="17"/>
        <v>1</v>
      </c>
    </row>
    <row r="53" spans="1:19" ht="12.75">
      <c r="A53" s="19">
        <v>32621</v>
      </c>
      <c r="B53" s="33">
        <f>SUM(CSSP00:CSSP84!B53)</f>
        <v>0</v>
      </c>
      <c r="C53" s="33">
        <f>SUM(CSSP00:CSSP84!C53)</f>
        <v>1</v>
      </c>
      <c r="D53" s="33">
        <f>SUM(CSSP00:CSSP84!D53)</f>
        <v>0</v>
      </c>
      <c r="E53" s="33">
        <f>SUM(CSSP00:CSSP84!E53)</f>
        <v>0</v>
      </c>
      <c r="F53" s="33">
        <f>SUM(CSSP00:CSSP84!F53)</f>
        <v>0</v>
      </c>
      <c r="G53" s="33">
        <f>SUM(CSSP00:CSSP84!G53)</f>
        <v>0</v>
      </c>
      <c r="H53" s="33">
        <f>SUM(CSSP00:CSSP84!H53)</f>
        <v>0</v>
      </c>
      <c r="I53" s="33">
        <f>SUM(CSSP00:CSSP84!I53)</f>
        <v>0</v>
      </c>
      <c r="J53" s="18">
        <f t="shared" si="12"/>
        <v>1</v>
      </c>
      <c r="K53" s="18">
        <f t="shared" si="13"/>
        <v>0</v>
      </c>
      <c r="L53" s="18">
        <f t="shared" si="19"/>
        <v>267</v>
      </c>
      <c r="M53" s="18">
        <f t="shared" si="19"/>
        <v>221</v>
      </c>
      <c r="N53" s="14">
        <f t="shared" si="14"/>
        <v>0.5386064030131826</v>
      </c>
      <c r="O53" s="21">
        <f t="shared" si="18"/>
        <v>262.8399246704331</v>
      </c>
      <c r="P53" s="14">
        <f t="shared" si="15"/>
        <v>91.90207156308848</v>
      </c>
      <c r="Q53" s="18">
        <f t="shared" si="16"/>
        <v>1</v>
      </c>
      <c r="R53" s="18">
        <f t="shared" si="17"/>
        <v>0</v>
      </c>
      <c r="S53" s="17"/>
    </row>
    <row r="54" spans="1:18" ht="12.75">
      <c r="A54" s="19">
        <v>32622</v>
      </c>
      <c r="B54" s="33">
        <f>SUM(CSSP00:CSSP84!B54)</f>
        <v>0</v>
      </c>
      <c r="C54" s="33">
        <f>SUM(CSSP00:CSSP84!C54)</f>
        <v>1</v>
      </c>
      <c r="D54" s="33">
        <f>SUM(CSSP00:CSSP84!D54)</f>
        <v>0</v>
      </c>
      <c r="E54" s="33">
        <f>SUM(CSSP00:CSSP84!E54)</f>
        <v>1</v>
      </c>
      <c r="F54" s="33">
        <f>SUM(CSSP00:CSSP84!F54)</f>
        <v>0</v>
      </c>
      <c r="G54" s="33">
        <f>SUM(CSSP00:CSSP84!G54)</f>
        <v>0</v>
      </c>
      <c r="H54" s="33">
        <f>SUM(CSSP00:CSSP84!H54)</f>
        <v>0</v>
      </c>
      <c r="I54" s="33">
        <f>SUM(CSSP00:CSSP84!I54)</f>
        <v>0</v>
      </c>
      <c r="J54" s="18">
        <f t="shared" si="12"/>
        <v>0</v>
      </c>
      <c r="K54" s="18">
        <f t="shared" si="13"/>
        <v>0</v>
      </c>
      <c r="L54" s="18">
        <f t="shared" si="19"/>
        <v>267</v>
      </c>
      <c r="M54" s="18">
        <f t="shared" si="19"/>
        <v>221</v>
      </c>
      <c r="N54" s="14">
        <f t="shared" si="14"/>
        <v>0</v>
      </c>
      <c r="O54" s="21">
        <f t="shared" si="18"/>
        <v>262.8399246704331</v>
      </c>
      <c r="P54" s="14">
        <f t="shared" si="15"/>
        <v>91.90207156308848</v>
      </c>
      <c r="Q54" s="18">
        <f t="shared" si="16"/>
        <v>1</v>
      </c>
      <c r="R54" s="18">
        <f t="shared" si="17"/>
        <v>1</v>
      </c>
    </row>
    <row r="55" spans="1:18" ht="12.75">
      <c r="A55" s="19">
        <v>32623</v>
      </c>
      <c r="B55" s="33">
        <f>SUM(CSSP00:CSSP84!B55)</f>
        <v>0</v>
      </c>
      <c r="C55" s="33">
        <f>SUM(CSSP00:CSSP84!C55)</f>
        <v>1</v>
      </c>
      <c r="D55" s="33">
        <f>SUM(CSSP00:CSSP84!D55)</f>
        <v>0</v>
      </c>
      <c r="E55" s="33">
        <f>SUM(CSSP00:CSSP84!E55)</f>
        <v>0</v>
      </c>
      <c r="F55" s="33">
        <f>SUM(CSSP00:CSSP84!F55)</f>
        <v>1</v>
      </c>
      <c r="G55" s="33">
        <f>SUM(CSSP00:CSSP84!G55)</f>
        <v>0</v>
      </c>
      <c r="H55" s="33">
        <f>SUM(CSSP00:CSSP84!H55)</f>
        <v>0</v>
      </c>
      <c r="I55" s="33">
        <f>SUM(CSSP00:CSSP84!I55)</f>
        <v>1</v>
      </c>
      <c r="J55" s="18">
        <f t="shared" si="12"/>
        <v>1</v>
      </c>
      <c r="K55" s="18">
        <f t="shared" si="13"/>
        <v>0</v>
      </c>
      <c r="L55" s="18">
        <f t="shared" si="19"/>
        <v>268</v>
      </c>
      <c r="M55" s="18">
        <f t="shared" si="19"/>
        <v>221</v>
      </c>
      <c r="N55" s="14">
        <f t="shared" si="14"/>
        <v>0.5386064030131826</v>
      </c>
      <c r="O55" s="21">
        <f t="shared" si="18"/>
        <v>263.3785310734463</v>
      </c>
      <c r="P55" s="14">
        <f t="shared" si="15"/>
        <v>92.09039548022596</v>
      </c>
      <c r="Q55" s="18">
        <f t="shared" si="16"/>
        <v>2</v>
      </c>
      <c r="R55" s="18">
        <f t="shared" si="17"/>
        <v>1</v>
      </c>
    </row>
    <row r="56" spans="1:18" ht="12.75">
      <c r="A56" s="19">
        <v>32624</v>
      </c>
      <c r="B56" s="33">
        <f>SUM(CSSP00:CSSP84!B56)</f>
        <v>2</v>
      </c>
      <c r="C56" s="33">
        <f>SUM(CSSP00:CSSP84!C56)</f>
        <v>0</v>
      </c>
      <c r="D56" s="33">
        <f>SUM(CSSP00:CSSP84!D56)</f>
        <v>0</v>
      </c>
      <c r="E56" s="33">
        <f>SUM(CSSP00:CSSP84!E56)</f>
        <v>0</v>
      </c>
      <c r="F56" s="33">
        <f>SUM(CSSP00:CSSP84!F56)</f>
        <v>1</v>
      </c>
      <c r="G56" s="33">
        <f>SUM(CSSP00:CSSP84!G56)</f>
        <v>1</v>
      </c>
      <c r="H56" s="33">
        <f>SUM(CSSP00:CSSP84!H56)</f>
        <v>0</v>
      </c>
      <c r="I56" s="33">
        <f>SUM(CSSP00:CSSP84!I56)</f>
        <v>1</v>
      </c>
      <c r="J56" s="18">
        <f t="shared" si="12"/>
        <v>2</v>
      </c>
      <c r="K56" s="18">
        <f t="shared" si="13"/>
        <v>1</v>
      </c>
      <c r="L56" s="18">
        <f t="shared" si="19"/>
        <v>270</v>
      </c>
      <c r="M56" s="18">
        <f t="shared" si="19"/>
        <v>222</v>
      </c>
      <c r="N56" s="14">
        <f t="shared" si="14"/>
        <v>1.615819209039548</v>
      </c>
      <c r="O56" s="21">
        <f t="shared" si="18"/>
        <v>264.99435028248587</v>
      </c>
      <c r="P56" s="14">
        <f t="shared" si="15"/>
        <v>92.6553672316384</v>
      </c>
      <c r="Q56" s="18">
        <f t="shared" si="16"/>
        <v>4</v>
      </c>
      <c r="R56" s="18">
        <f t="shared" si="17"/>
        <v>1</v>
      </c>
    </row>
    <row r="57" spans="1:18" ht="12.75">
      <c r="A57" s="19">
        <v>32625</v>
      </c>
      <c r="B57" s="33">
        <f>SUM(CSSP00:CSSP84!B57)</f>
        <v>1</v>
      </c>
      <c r="C57" s="33">
        <f>SUM(CSSP00:CSSP84!C57)</f>
        <v>1</v>
      </c>
      <c r="D57" s="33">
        <f>SUM(CSSP00:CSSP84!D57)</f>
        <v>0</v>
      </c>
      <c r="E57" s="33">
        <f>SUM(CSSP00:CSSP84!E57)</f>
        <v>0</v>
      </c>
      <c r="F57" s="33">
        <f>SUM(CSSP00:CSSP84!F57)</f>
        <v>0</v>
      </c>
      <c r="G57" s="33">
        <f>SUM(CSSP00:CSSP84!G57)</f>
        <v>2</v>
      </c>
      <c r="H57" s="33">
        <f>SUM(CSSP00:CSSP84!H57)</f>
        <v>0</v>
      </c>
      <c r="I57" s="33">
        <f>SUM(CSSP00:CSSP84!I57)</f>
        <v>0</v>
      </c>
      <c r="J57" s="18">
        <f t="shared" si="12"/>
        <v>2</v>
      </c>
      <c r="K57" s="18">
        <f t="shared" si="13"/>
        <v>2</v>
      </c>
      <c r="L57" s="18">
        <f t="shared" si="19"/>
        <v>272</v>
      </c>
      <c r="M57" s="18">
        <f t="shared" si="19"/>
        <v>224</v>
      </c>
      <c r="N57" s="14">
        <f t="shared" si="14"/>
        <v>2.1544256120527305</v>
      </c>
      <c r="O57" s="21">
        <f t="shared" si="18"/>
        <v>267.1487758945386</v>
      </c>
      <c r="P57" s="14">
        <f t="shared" si="15"/>
        <v>93.40866290018829</v>
      </c>
      <c r="Q57" s="18">
        <f t="shared" si="16"/>
        <v>4</v>
      </c>
      <c r="R57" s="18">
        <f t="shared" si="17"/>
        <v>0</v>
      </c>
    </row>
    <row r="58" spans="1:18" ht="12.75">
      <c r="A58" s="19">
        <v>32626</v>
      </c>
      <c r="B58" s="33">
        <f>SUM(CSSP00:CSSP84!B58)</f>
        <v>0</v>
      </c>
      <c r="C58" s="33">
        <f>SUM(CSSP00:CSSP84!C58)</f>
        <v>0</v>
      </c>
      <c r="D58" s="33">
        <f>SUM(CSSP00:CSSP84!D58)</f>
        <v>0</v>
      </c>
      <c r="E58" s="33">
        <f>SUM(CSSP00:CSSP84!E58)</f>
        <v>0</v>
      </c>
      <c r="F58" s="33">
        <f>SUM(CSSP00:CSSP84!F58)</f>
        <v>0</v>
      </c>
      <c r="G58" s="33">
        <f>SUM(CSSP00:CSSP84!G58)</f>
        <v>0</v>
      </c>
      <c r="H58" s="33">
        <f>SUM(CSSP00:CSSP84!H58)</f>
        <v>0</v>
      </c>
      <c r="I58" s="33">
        <f>SUM(CSSP00:CSSP84!I58)</f>
        <v>0</v>
      </c>
      <c r="J58" s="18">
        <f t="shared" si="12"/>
        <v>0</v>
      </c>
      <c r="K58" s="18">
        <f t="shared" si="13"/>
        <v>0</v>
      </c>
      <c r="L58" s="18">
        <f t="shared" si="19"/>
        <v>272</v>
      </c>
      <c r="M58" s="18">
        <f t="shared" si="19"/>
        <v>224</v>
      </c>
      <c r="N58" s="14">
        <f t="shared" si="14"/>
        <v>0</v>
      </c>
      <c r="O58" s="21">
        <f t="shared" si="18"/>
        <v>267.1487758945386</v>
      </c>
      <c r="P58" s="14">
        <f t="shared" si="15"/>
        <v>93.40866290018829</v>
      </c>
      <c r="Q58" s="18">
        <f t="shared" si="16"/>
        <v>0</v>
      </c>
      <c r="R58" s="18">
        <f t="shared" si="17"/>
        <v>0</v>
      </c>
    </row>
    <row r="59" spans="1:18" ht="12.75">
      <c r="A59" s="19">
        <v>32627</v>
      </c>
      <c r="B59" s="33">
        <f>SUM(CSSP00:CSSP84!B59)</f>
        <v>0</v>
      </c>
      <c r="C59" s="33">
        <f>SUM(CSSP00:CSSP84!C59)</f>
        <v>0</v>
      </c>
      <c r="D59" s="33">
        <f>SUM(CSSP00:CSSP84!D59)</f>
        <v>0</v>
      </c>
      <c r="E59" s="33">
        <f>SUM(CSSP00:CSSP84!E59)</f>
        <v>0</v>
      </c>
      <c r="F59" s="33">
        <f>SUM(CSSP00:CSSP84!F59)</f>
        <v>0</v>
      </c>
      <c r="G59" s="33">
        <f>SUM(CSSP00:CSSP84!G59)</f>
        <v>2</v>
      </c>
      <c r="H59" s="33">
        <f>SUM(CSSP00:CSSP84!H59)</f>
        <v>0</v>
      </c>
      <c r="I59" s="33">
        <f>SUM(CSSP00:CSSP84!I59)</f>
        <v>1</v>
      </c>
      <c r="J59" s="18">
        <f t="shared" si="12"/>
        <v>0</v>
      </c>
      <c r="K59" s="18">
        <f t="shared" si="13"/>
        <v>1</v>
      </c>
      <c r="L59" s="18">
        <f t="shared" si="19"/>
        <v>272</v>
      </c>
      <c r="M59" s="18">
        <f t="shared" si="19"/>
        <v>225</v>
      </c>
      <c r="N59" s="14">
        <f t="shared" si="14"/>
        <v>0.5386064030131826</v>
      </c>
      <c r="O59" s="21">
        <f t="shared" si="18"/>
        <v>267.6873822975518</v>
      </c>
      <c r="P59" s="14">
        <f t="shared" si="15"/>
        <v>93.59698681732577</v>
      </c>
      <c r="Q59" s="18">
        <f t="shared" si="16"/>
        <v>2</v>
      </c>
      <c r="R59" s="18">
        <f t="shared" si="17"/>
        <v>1</v>
      </c>
    </row>
    <row r="60" spans="1:18" ht="12.75">
      <c r="A60" s="19">
        <v>32628</v>
      </c>
      <c r="B60" s="33">
        <f>SUM(CSSP00:CSSP84!B60)</f>
        <v>1</v>
      </c>
      <c r="C60" s="33">
        <f>SUM(CSSP00:CSSP84!C60)</f>
        <v>0</v>
      </c>
      <c r="D60" s="33">
        <f>SUM(CSSP00:CSSP84!D60)</f>
        <v>0</v>
      </c>
      <c r="E60" s="33">
        <f>SUM(CSSP00:CSSP84!E60)</f>
        <v>0</v>
      </c>
      <c r="F60" s="33">
        <f>SUM(CSSP00:CSSP84!F60)</f>
        <v>0</v>
      </c>
      <c r="G60" s="33">
        <f>SUM(CSSP00:CSSP84!G60)</f>
        <v>0</v>
      </c>
      <c r="H60" s="33">
        <f>SUM(CSSP00:CSSP84!H60)</f>
        <v>0</v>
      </c>
      <c r="I60" s="33">
        <f>SUM(CSSP00:CSSP84!I60)</f>
        <v>0</v>
      </c>
      <c r="J60" s="18">
        <f t="shared" si="12"/>
        <v>1</v>
      </c>
      <c r="K60" s="18">
        <f t="shared" si="13"/>
        <v>0</v>
      </c>
      <c r="L60" s="18">
        <f t="shared" si="19"/>
        <v>273</v>
      </c>
      <c r="M60" s="18">
        <f t="shared" si="19"/>
        <v>225</v>
      </c>
      <c r="N60" s="14">
        <f t="shared" si="14"/>
        <v>0.5386064030131826</v>
      </c>
      <c r="O60" s="21">
        <f t="shared" si="18"/>
        <v>268.225988700565</v>
      </c>
      <c r="P60" s="14">
        <f t="shared" si="15"/>
        <v>93.78531073446327</v>
      </c>
      <c r="Q60" s="18">
        <f t="shared" si="16"/>
        <v>1</v>
      </c>
      <c r="R60" s="18">
        <f t="shared" si="17"/>
        <v>0</v>
      </c>
    </row>
    <row r="61" spans="1:18" ht="12.75">
      <c r="A61" s="19">
        <v>32629</v>
      </c>
      <c r="B61" s="33">
        <f>SUM(CSSP00:CSSP84!B61)</f>
        <v>0</v>
      </c>
      <c r="C61" s="33">
        <f>SUM(CSSP00:CSSP84!C61)</f>
        <v>1</v>
      </c>
      <c r="D61" s="33">
        <f>SUM(CSSP00:CSSP84!D61)</f>
        <v>0</v>
      </c>
      <c r="E61" s="33">
        <f>SUM(CSSP00:CSSP84!E61)</f>
        <v>0</v>
      </c>
      <c r="F61" s="33">
        <f>SUM(CSSP00:CSSP84!F61)</f>
        <v>1</v>
      </c>
      <c r="G61" s="33">
        <f>SUM(CSSP00:CSSP84!G61)</f>
        <v>0</v>
      </c>
      <c r="H61" s="33">
        <f>SUM(CSSP00:CSSP84!H61)</f>
        <v>0</v>
      </c>
      <c r="I61" s="33">
        <f>SUM(CSSP00:CSSP84!I61)</f>
        <v>0</v>
      </c>
      <c r="J61" s="18">
        <f t="shared" si="12"/>
        <v>1</v>
      </c>
      <c r="K61" s="18">
        <f t="shared" si="13"/>
        <v>1</v>
      </c>
      <c r="L61" s="18">
        <f t="shared" si="19"/>
        <v>274</v>
      </c>
      <c r="M61" s="18">
        <f t="shared" si="19"/>
        <v>226</v>
      </c>
      <c r="N61" s="14">
        <f t="shared" si="14"/>
        <v>1.0772128060263653</v>
      </c>
      <c r="O61" s="21">
        <f t="shared" si="18"/>
        <v>269.30320150659134</v>
      </c>
      <c r="P61" s="14">
        <f t="shared" si="15"/>
        <v>94.1619585687382</v>
      </c>
      <c r="Q61" s="18">
        <f t="shared" si="16"/>
        <v>2</v>
      </c>
      <c r="R61" s="18">
        <f t="shared" si="17"/>
        <v>0</v>
      </c>
    </row>
    <row r="62" spans="1:18" ht="12.75">
      <c r="A62" s="19">
        <v>32630</v>
      </c>
      <c r="B62" s="33">
        <f>SUM(CSSP00:CSSP84!B62)</f>
        <v>2</v>
      </c>
      <c r="C62" s="33">
        <f>SUM(CSSP00:CSSP84!C62)</f>
        <v>1</v>
      </c>
      <c r="D62" s="33">
        <f>SUM(CSSP00:CSSP84!D62)</f>
        <v>1</v>
      </c>
      <c r="E62" s="33">
        <f>SUM(CSSP00:CSSP84!E62)</f>
        <v>1</v>
      </c>
      <c r="F62" s="33">
        <f>SUM(CSSP00:CSSP84!F62)</f>
        <v>0</v>
      </c>
      <c r="G62" s="33">
        <f>SUM(CSSP00:CSSP84!G62)</f>
        <v>1</v>
      </c>
      <c r="H62" s="33">
        <f>SUM(CSSP00:CSSP84!H62)</f>
        <v>0</v>
      </c>
      <c r="I62" s="33">
        <f>SUM(CSSP00:CSSP84!I62)</f>
        <v>1</v>
      </c>
      <c r="J62" s="18">
        <f t="shared" si="12"/>
        <v>1</v>
      </c>
      <c r="K62" s="18">
        <f t="shared" si="13"/>
        <v>0</v>
      </c>
      <c r="L62" s="18">
        <f t="shared" si="19"/>
        <v>275</v>
      </c>
      <c r="M62" s="18">
        <f t="shared" si="19"/>
        <v>226</v>
      </c>
      <c r="N62" s="14">
        <f t="shared" si="14"/>
        <v>0.5386064030131826</v>
      </c>
      <c r="O62" s="21">
        <f t="shared" si="18"/>
        <v>269.84180790960454</v>
      </c>
      <c r="P62" s="14">
        <f t="shared" si="15"/>
        <v>94.3502824858757</v>
      </c>
      <c r="Q62" s="18">
        <f t="shared" si="16"/>
        <v>4</v>
      </c>
      <c r="R62" s="18">
        <f t="shared" si="17"/>
        <v>3</v>
      </c>
    </row>
    <row r="63" spans="1:18" ht="12.75">
      <c r="A63" s="19">
        <v>32631</v>
      </c>
      <c r="B63" s="33">
        <f>SUM(CSSP00:CSSP84!B63)</f>
        <v>0</v>
      </c>
      <c r="C63" s="33">
        <f>SUM(CSSP00:CSSP84!C63)</f>
        <v>0</v>
      </c>
      <c r="D63" s="33">
        <f>SUM(CSSP00:CSSP84!D63)</f>
        <v>0</v>
      </c>
      <c r="E63" s="33">
        <f>SUM(CSSP00:CSSP84!E63)</f>
        <v>0</v>
      </c>
      <c r="F63" s="33">
        <f>SUM(CSSP00:CSSP84!F63)</f>
        <v>1</v>
      </c>
      <c r="G63" s="33">
        <f>SUM(CSSP00:CSSP84!G63)</f>
        <v>0</v>
      </c>
      <c r="H63" s="33">
        <f>SUM(CSSP00:CSSP84!H63)</f>
        <v>0</v>
      </c>
      <c r="I63" s="33">
        <f>SUM(CSSP00:CSSP84!I63)</f>
        <v>0</v>
      </c>
      <c r="J63" s="18">
        <f t="shared" si="12"/>
        <v>0</v>
      </c>
      <c r="K63" s="18">
        <f t="shared" si="13"/>
        <v>1</v>
      </c>
      <c r="L63" s="18">
        <f t="shared" si="19"/>
        <v>275</v>
      </c>
      <c r="M63" s="18">
        <f t="shared" si="19"/>
        <v>227</v>
      </c>
      <c r="N63" s="14">
        <f t="shared" si="14"/>
        <v>0.5386064030131826</v>
      </c>
      <c r="O63" s="21">
        <f t="shared" si="18"/>
        <v>270.38041431261775</v>
      </c>
      <c r="P63" s="14">
        <f t="shared" si="15"/>
        <v>94.53860640301319</v>
      </c>
      <c r="Q63" s="18">
        <f t="shared" si="16"/>
        <v>1</v>
      </c>
      <c r="R63" s="18">
        <f t="shared" si="17"/>
        <v>0</v>
      </c>
    </row>
    <row r="64" spans="1:18" ht="12.75">
      <c r="A64" s="19">
        <v>32632</v>
      </c>
      <c r="B64" s="33">
        <f>SUM(CSSP00:CSSP84!B64)</f>
        <v>0</v>
      </c>
      <c r="C64" s="33">
        <f>SUM(CSSP00:CSSP84!C64)</f>
        <v>0</v>
      </c>
      <c r="D64" s="33">
        <f>SUM(CSSP00:CSSP84!D64)</f>
        <v>0</v>
      </c>
      <c r="E64" s="33">
        <f>SUM(CSSP00:CSSP84!E64)</f>
        <v>1</v>
      </c>
      <c r="F64" s="33">
        <f>SUM(CSSP00:CSSP84!F64)</f>
        <v>0</v>
      </c>
      <c r="G64" s="33">
        <f>SUM(CSSP00:CSSP84!G64)</f>
        <v>0</v>
      </c>
      <c r="H64" s="33">
        <f>SUM(CSSP00:CSSP84!H64)</f>
        <v>0</v>
      </c>
      <c r="I64" s="33">
        <f>SUM(CSSP00:CSSP84!I64)</f>
        <v>0</v>
      </c>
      <c r="J64" s="18">
        <f t="shared" si="12"/>
        <v>-1</v>
      </c>
      <c r="K64" s="18">
        <f t="shared" si="13"/>
        <v>0</v>
      </c>
      <c r="L64" s="18">
        <f t="shared" si="19"/>
        <v>274</v>
      </c>
      <c r="M64" s="18">
        <f t="shared" si="19"/>
        <v>227</v>
      </c>
      <c r="N64" s="14">
        <f t="shared" si="14"/>
        <v>-0.5386064030131826</v>
      </c>
      <c r="O64" s="21">
        <f t="shared" si="18"/>
        <v>269.84180790960454</v>
      </c>
      <c r="P64" s="14">
        <f t="shared" si="15"/>
        <v>94.3502824858757</v>
      </c>
      <c r="Q64" s="18">
        <f t="shared" si="16"/>
        <v>0</v>
      </c>
      <c r="R64" s="18">
        <f t="shared" si="17"/>
        <v>1</v>
      </c>
    </row>
    <row r="65" spans="1:18" ht="12.75">
      <c r="A65" s="19">
        <v>32633</v>
      </c>
      <c r="B65" s="33">
        <f>SUM(CSSP00:CSSP84!B65)</f>
        <v>0</v>
      </c>
      <c r="C65" s="33">
        <f>SUM(CSSP00:CSSP84!C65)</f>
        <v>0</v>
      </c>
      <c r="D65" s="33">
        <f>SUM(CSSP00:CSSP84!D65)</f>
        <v>1</v>
      </c>
      <c r="E65" s="33">
        <f>SUM(CSSP00:CSSP84!E65)</f>
        <v>0</v>
      </c>
      <c r="F65" s="33">
        <f>SUM(CSSP00:CSSP84!F65)</f>
        <v>0</v>
      </c>
      <c r="G65" s="33">
        <f>SUM(CSSP00:CSSP84!G65)</f>
        <v>1</v>
      </c>
      <c r="H65" s="33">
        <f>SUM(CSSP00:CSSP84!H65)</f>
        <v>0</v>
      </c>
      <c r="I65" s="33">
        <f>SUM(CSSP00:CSSP84!I65)</f>
        <v>0</v>
      </c>
      <c r="J65" s="18">
        <f t="shared" si="12"/>
        <v>-1</v>
      </c>
      <c r="K65" s="18">
        <f t="shared" si="13"/>
        <v>1</v>
      </c>
      <c r="L65" s="18">
        <f aca="true" t="shared" si="20" ref="L65:M84">L64+J65</f>
        <v>273</v>
      </c>
      <c r="M65" s="18">
        <f t="shared" si="20"/>
        <v>228</v>
      </c>
      <c r="N65" s="14">
        <f t="shared" si="14"/>
        <v>0</v>
      </c>
      <c r="O65" s="21">
        <f t="shared" si="18"/>
        <v>269.84180790960454</v>
      </c>
      <c r="P65" s="14">
        <f t="shared" si="15"/>
        <v>94.3502824858757</v>
      </c>
      <c r="Q65" s="18">
        <f t="shared" si="16"/>
        <v>1</v>
      </c>
      <c r="R65" s="18">
        <f t="shared" si="17"/>
        <v>1</v>
      </c>
    </row>
    <row r="66" spans="1:18" ht="12.75">
      <c r="A66" s="19">
        <v>32634</v>
      </c>
      <c r="B66" s="33">
        <f>SUM(CSSP00:CSSP84!B66)</f>
        <v>1</v>
      </c>
      <c r="C66" s="33">
        <f>SUM(CSSP00:CSSP84!C66)</f>
        <v>1</v>
      </c>
      <c r="D66" s="33">
        <f>SUM(CSSP00:CSSP84!D66)</f>
        <v>0</v>
      </c>
      <c r="E66" s="33">
        <f>SUM(CSSP00:CSSP84!E66)</f>
        <v>1</v>
      </c>
      <c r="F66" s="33">
        <f>SUM(CSSP00:CSSP84!F66)</f>
        <v>0</v>
      </c>
      <c r="G66" s="33">
        <f>SUM(CSSP00:CSSP84!G66)</f>
        <v>3</v>
      </c>
      <c r="H66" s="33">
        <f>SUM(CSSP00:CSSP84!H66)</f>
        <v>0</v>
      </c>
      <c r="I66" s="33">
        <f>SUM(CSSP00:CSSP84!I66)</f>
        <v>0</v>
      </c>
      <c r="J66" s="18">
        <f t="shared" si="12"/>
        <v>1</v>
      </c>
      <c r="K66" s="18">
        <f t="shared" si="13"/>
        <v>3</v>
      </c>
      <c r="L66" s="18">
        <f t="shared" si="20"/>
        <v>274</v>
      </c>
      <c r="M66" s="18">
        <f t="shared" si="20"/>
        <v>231</v>
      </c>
      <c r="N66" s="14">
        <f t="shared" si="14"/>
        <v>2.1544256120527305</v>
      </c>
      <c r="O66" s="21">
        <f t="shared" si="18"/>
        <v>271.99623352165725</v>
      </c>
      <c r="P66" s="14">
        <f t="shared" si="15"/>
        <v>95.10357815442559</v>
      </c>
      <c r="Q66" s="18">
        <f t="shared" si="16"/>
        <v>5</v>
      </c>
      <c r="R66" s="18">
        <f t="shared" si="17"/>
        <v>1</v>
      </c>
    </row>
    <row r="67" spans="1:19" ht="12.75">
      <c r="A67" s="19">
        <v>32635</v>
      </c>
      <c r="B67" s="33">
        <f>SUM(CSSP00:CSSP84!B67)</f>
        <v>0</v>
      </c>
      <c r="C67" s="33">
        <f>SUM(CSSP00:CSSP84!C67)</f>
        <v>0</v>
      </c>
      <c r="D67" s="33">
        <f>SUM(CSSP00:CSSP84!D67)</f>
        <v>0</v>
      </c>
      <c r="E67" s="33">
        <f>SUM(CSSP00:CSSP84!E67)</f>
        <v>0</v>
      </c>
      <c r="F67" s="33">
        <f>SUM(CSSP00:CSSP84!F67)</f>
        <v>0</v>
      </c>
      <c r="G67" s="33">
        <f>SUM(CSSP00:CSSP84!G67)</f>
        <v>0</v>
      </c>
      <c r="H67" s="33">
        <f>SUM(CSSP00:CSSP84!H67)</f>
        <v>0</v>
      </c>
      <c r="I67" s="33">
        <f>SUM(CSSP00:CSSP84!I67)</f>
        <v>0</v>
      </c>
      <c r="J67" s="18">
        <f t="shared" si="12"/>
        <v>0</v>
      </c>
      <c r="K67" s="18">
        <f t="shared" si="13"/>
        <v>0</v>
      </c>
      <c r="L67" s="18">
        <f t="shared" si="20"/>
        <v>274</v>
      </c>
      <c r="M67" s="18">
        <f t="shared" si="20"/>
        <v>231</v>
      </c>
      <c r="N67" s="14">
        <f t="shared" si="14"/>
        <v>0</v>
      </c>
      <c r="O67" s="21">
        <f t="shared" si="18"/>
        <v>271.99623352165725</v>
      </c>
      <c r="P67" s="14">
        <f t="shared" si="15"/>
        <v>95.10357815442559</v>
      </c>
      <c r="Q67" s="18">
        <f t="shared" si="16"/>
        <v>0</v>
      </c>
      <c r="R67" s="18">
        <f t="shared" si="17"/>
        <v>0</v>
      </c>
      <c r="S67" s="17"/>
    </row>
    <row r="68" spans="1:18" ht="12.75">
      <c r="A68" s="19">
        <v>32636</v>
      </c>
      <c r="B68" s="33">
        <f>SUM(CSSP00:CSSP84!B68)</f>
        <v>0</v>
      </c>
      <c r="C68" s="33">
        <f>SUM(CSSP00:CSSP84!C68)</f>
        <v>0</v>
      </c>
      <c r="D68" s="33">
        <f>SUM(CSSP00:CSSP84!D68)</f>
        <v>0</v>
      </c>
      <c r="E68" s="33">
        <f>SUM(CSSP00:CSSP84!E68)</f>
        <v>1</v>
      </c>
      <c r="F68" s="33">
        <f>SUM(CSSP00:CSSP84!F68)</f>
        <v>0</v>
      </c>
      <c r="G68" s="33">
        <f>SUM(CSSP00:CSSP84!G68)</f>
        <v>0</v>
      </c>
      <c r="H68" s="33">
        <f>SUM(CSSP00:CSSP84!H68)</f>
        <v>0</v>
      </c>
      <c r="I68" s="33">
        <f>SUM(CSSP00:CSSP84!I68)</f>
        <v>0</v>
      </c>
      <c r="J68" s="18">
        <f aca="true" t="shared" si="21" ref="J68:J94">+B68+C68-D68-E68</f>
        <v>-1</v>
      </c>
      <c r="K68" s="18">
        <f aca="true" t="shared" si="22" ref="K68:K94">+F68+G68-H68-I68</f>
        <v>0</v>
      </c>
      <c r="L68" s="18">
        <f t="shared" si="20"/>
        <v>273</v>
      </c>
      <c r="M68" s="18">
        <f t="shared" si="20"/>
        <v>231</v>
      </c>
      <c r="N68" s="14">
        <f aca="true" t="shared" si="23" ref="N68:N94">(+J68+K68)*($J$96/($J$96+$K$96))</f>
        <v>-0.5386064030131826</v>
      </c>
      <c r="O68" s="21">
        <f t="shared" si="18"/>
        <v>271.45762711864404</v>
      </c>
      <c r="P68" s="14">
        <f aca="true" t="shared" si="24" ref="P68:P94">O68*100/$N$96</f>
        <v>94.91525423728811</v>
      </c>
      <c r="Q68" s="18">
        <f aca="true" t="shared" si="25" ref="Q68:Q94">+B68+C68+F68+G68</f>
        <v>0</v>
      </c>
      <c r="R68" s="18">
        <f aca="true" t="shared" si="26" ref="R68:R94">D68+E68+H68+I68</f>
        <v>1</v>
      </c>
    </row>
    <row r="69" spans="1:18" ht="12.75">
      <c r="A69" s="19">
        <v>32637</v>
      </c>
      <c r="B69" s="33">
        <f>SUM(CSSP00:CSSP84!B69)</f>
        <v>0</v>
      </c>
      <c r="C69" s="33">
        <f>SUM(CSSP00:CSSP84!C69)</f>
        <v>2</v>
      </c>
      <c r="D69" s="33">
        <f>SUM(CSSP00:CSSP84!D69)</f>
        <v>0</v>
      </c>
      <c r="E69" s="33">
        <f>SUM(CSSP00:CSSP84!E69)</f>
        <v>0</v>
      </c>
      <c r="F69" s="33">
        <f>SUM(CSSP00:CSSP84!F69)</f>
        <v>1</v>
      </c>
      <c r="G69" s="33">
        <f>SUM(CSSP00:CSSP84!G69)</f>
        <v>0</v>
      </c>
      <c r="H69" s="33">
        <f>SUM(CSSP00:CSSP84!H69)</f>
        <v>0</v>
      </c>
      <c r="I69" s="33">
        <f>SUM(CSSP00:CSSP84!I69)</f>
        <v>0</v>
      </c>
      <c r="J69" s="18">
        <f t="shared" si="21"/>
        <v>2</v>
      </c>
      <c r="K69" s="18">
        <f t="shared" si="22"/>
        <v>1</v>
      </c>
      <c r="L69" s="18">
        <f t="shared" si="20"/>
        <v>275</v>
      </c>
      <c r="M69" s="18">
        <f t="shared" si="20"/>
        <v>232</v>
      </c>
      <c r="N69" s="14">
        <f t="shared" si="23"/>
        <v>1.615819209039548</v>
      </c>
      <c r="O69" s="21">
        <f aca="true" t="shared" si="27" ref="O69:O94">O68+N69</f>
        <v>273.0734463276836</v>
      </c>
      <c r="P69" s="14">
        <f t="shared" si="24"/>
        <v>95.48022598870054</v>
      </c>
      <c r="Q69" s="18">
        <f t="shared" si="25"/>
        <v>3</v>
      </c>
      <c r="R69" s="18">
        <f t="shared" si="26"/>
        <v>0</v>
      </c>
    </row>
    <row r="70" spans="1:18" ht="12.75">
      <c r="A70" s="19">
        <v>32638</v>
      </c>
      <c r="B70" s="33">
        <f>SUM(CSSP00:CSSP84!B70)</f>
        <v>0</v>
      </c>
      <c r="C70" s="33">
        <f>SUM(CSSP00:CSSP84!C70)</f>
        <v>0</v>
      </c>
      <c r="D70" s="33">
        <f>SUM(CSSP00:CSSP84!D70)</f>
        <v>0</v>
      </c>
      <c r="E70" s="33">
        <f>SUM(CSSP00:CSSP84!E70)</f>
        <v>0</v>
      </c>
      <c r="F70" s="33">
        <f>SUM(CSSP00:CSSP84!F70)</f>
        <v>0</v>
      </c>
      <c r="G70" s="33">
        <f>SUM(CSSP00:CSSP84!G70)</f>
        <v>0</v>
      </c>
      <c r="H70" s="33">
        <f>SUM(CSSP00:CSSP84!H70)</f>
        <v>0</v>
      </c>
      <c r="I70" s="33">
        <f>SUM(CSSP00:CSSP84!I70)</f>
        <v>0</v>
      </c>
      <c r="J70" s="18">
        <f t="shared" si="21"/>
        <v>0</v>
      </c>
      <c r="K70" s="18">
        <f t="shared" si="22"/>
        <v>0</v>
      </c>
      <c r="L70" s="18">
        <f t="shared" si="20"/>
        <v>275</v>
      </c>
      <c r="M70" s="18">
        <f t="shared" si="20"/>
        <v>232</v>
      </c>
      <c r="N70" s="14">
        <f t="shared" si="23"/>
        <v>0</v>
      </c>
      <c r="O70" s="21">
        <f t="shared" si="27"/>
        <v>273.0734463276836</v>
      </c>
      <c r="P70" s="14">
        <f t="shared" si="24"/>
        <v>95.48022598870054</v>
      </c>
      <c r="Q70" s="18">
        <f t="shared" si="25"/>
        <v>0</v>
      </c>
      <c r="R70" s="18">
        <f t="shared" si="26"/>
        <v>0</v>
      </c>
    </row>
    <row r="71" spans="1:18" ht="12.75">
      <c r="A71" s="19">
        <v>32639</v>
      </c>
      <c r="B71" s="33">
        <f>SUM(CSSP00:CSSP84!B71)</f>
        <v>1</v>
      </c>
      <c r="C71" s="33">
        <f>SUM(CSSP00:CSSP84!C71)</f>
        <v>0</v>
      </c>
      <c r="D71" s="33">
        <f>SUM(CSSP00:CSSP84!D71)</f>
        <v>0</v>
      </c>
      <c r="E71" s="33">
        <f>SUM(CSSP00:CSSP84!E71)</f>
        <v>0</v>
      </c>
      <c r="F71" s="33">
        <f>SUM(CSSP00:CSSP84!F71)</f>
        <v>0</v>
      </c>
      <c r="G71" s="33">
        <f>SUM(CSSP00:CSSP84!G71)</f>
        <v>1</v>
      </c>
      <c r="H71" s="33">
        <f>SUM(CSSP00:CSSP84!H71)</f>
        <v>0</v>
      </c>
      <c r="I71" s="33">
        <f>SUM(CSSP00:CSSP84!I71)</f>
        <v>0</v>
      </c>
      <c r="J71" s="18">
        <f t="shared" si="21"/>
        <v>1</v>
      </c>
      <c r="K71" s="18">
        <f t="shared" si="22"/>
        <v>1</v>
      </c>
      <c r="L71" s="18">
        <f t="shared" si="20"/>
        <v>276</v>
      </c>
      <c r="M71" s="18">
        <f t="shared" si="20"/>
        <v>233</v>
      </c>
      <c r="N71" s="14">
        <f t="shared" si="23"/>
        <v>1.0772128060263653</v>
      </c>
      <c r="O71" s="21">
        <f t="shared" si="27"/>
        <v>274.15065913370995</v>
      </c>
      <c r="P71" s="14">
        <f t="shared" si="24"/>
        <v>95.85687382297549</v>
      </c>
      <c r="Q71" s="18">
        <f t="shared" si="25"/>
        <v>2</v>
      </c>
      <c r="R71" s="18">
        <f t="shared" si="26"/>
        <v>0</v>
      </c>
    </row>
    <row r="72" spans="1:18" ht="12.75">
      <c r="A72" s="19">
        <v>32640</v>
      </c>
      <c r="B72" s="33">
        <f>SUM(CSSP00:CSSP84!B72)</f>
        <v>0</v>
      </c>
      <c r="C72" s="33">
        <f>SUM(CSSP00:CSSP84!C72)</f>
        <v>2</v>
      </c>
      <c r="D72" s="33">
        <f>SUM(CSSP00:CSSP84!D72)</f>
        <v>0</v>
      </c>
      <c r="E72" s="33">
        <f>SUM(CSSP00:CSSP84!E72)</f>
        <v>0</v>
      </c>
      <c r="F72" s="33">
        <f>SUM(CSSP00:CSSP84!F72)</f>
        <v>0</v>
      </c>
      <c r="G72" s="33">
        <f>SUM(CSSP00:CSSP84!G72)</f>
        <v>1</v>
      </c>
      <c r="H72" s="33">
        <f>SUM(CSSP00:CSSP84!H72)</f>
        <v>0</v>
      </c>
      <c r="I72" s="33">
        <f>SUM(CSSP00:CSSP84!I72)</f>
        <v>0</v>
      </c>
      <c r="J72" s="18">
        <f t="shared" si="21"/>
        <v>2</v>
      </c>
      <c r="K72" s="18">
        <f t="shared" si="22"/>
        <v>1</v>
      </c>
      <c r="L72" s="18">
        <f t="shared" si="20"/>
        <v>278</v>
      </c>
      <c r="M72" s="18">
        <f t="shared" si="20"/>
        <v>234</v>
      </c>
      <c r="N72" s="14">
        <f t="shared" si="23"/>
        <v>1.615819209039548</v>
      </c>
      <c r="O72" s="21">
        <f t="shared" si="27"/>
        <v>275.7664783427495</v>
      </c>
      <c r="P72" s="14">
        <f t="shared" si="24"/>
        <v>96.42184557438792</v>
      </c>
      <c r="Q72" s="18">
        <f t="shared" si="25"/>
        <v>3</v>
      </c>
      <c r="R72" s="18">
        <f t="shared" si="26"/>
        <v>0</v>
      </c>
    </row>
    <row r="73" spans="1:18" ht="12.75">
      <c r="A73" s="19">
        <v>32641</v>
      </c>
      <c r="B73" s="33">
        <f>SUM(CSSP00:CSSP84!B73)</f>
        <v>0</v>
      </c>
      <c r="C73" s="33">
        <f>SUM(CSSP00:CSSP84!C73)</f>
        <v>1</v>
      </c>
      <c r="D73" s="33">
        <f>SUM(CSSP00:CSSP84!D73)</f>
        <v>0</v>
      </c>
      <c r="E73" s="33">
        <f>SUM(CSSP00:CSSP84!E73)</f>
        <v>0</v>
      </c>
      <c r="F73" s="33">
        <f>SUM(CSSP00:CSSP84!F73)</f>
        <v>0</v>
      </c>
      <c r="G73" s="33">
        <f>SUM(CSSP00:CSSP84!G73)</f>
        <v>0</v>
      </c>
      <c r="H73" s="33">
        <f>SUM(CSSP00:CSSP84!H73)</f>
        <v>0</v>
      </c>
      <c r="I73" s="33">
        <f>SUM(CSSP00:CSSP84!I73)</f>
        <v>0</v>
      </c>
      <c r="J73" s="18">
        <f t="shared" si="21"/>
        <v>1</v>
      </c>
      <c r="K73" s="18">
        <f t="shared" si="22"/>
        <v>0</v>
      </c>
      <c r="L73" s="18">
        <f t="shared" si="20"/>
        <v>279</v>
      </c>
      <c r="M73" s="18">
        <f t="shared" si="20"/>
        <v>234</v>
      </c>
      <c r="N73" s="14">
        <f t="shared" si="23"/>
        <v>0.5386064030131826</v>
      </c>
      <c r="O73" s="21">
        <f t="shared" si="27"/>
        <v>276.3050847457627</v>
      </c>
      <c r="P73" s="14">
        <f t="shared" si="24"/>
        <v>96.61016949152541</v>
      </c>
      <c r="Q73" s="18">
        <f t="shared" si="25"/>
        <v>1</v>
      </c>
      <c r="R73" s="18">
        <f t="shared" si="26"/>
        <v>0</v>
      </c>
    </row>
    <row r="74" spans="1:18" ht="12.75">
      <c r="A74" s="19">
        <v>32642</v>
      </c>
      <c r="B74" s="33">
        <f>SUM(CSSP00:CSSP84!B74)</f>
        <v>1</v>
      </c>
      <c r="C74" s="33">
        <f>SUM(CSSP00:CSSP84!C74)</f>
        <v>0</v>
      </c>
      <c r="D74" s="33">
        <f>SUM(CSSP00:CSSP84!D74)</f>
        <v>0</v>
      </c>
      <c r="E74" s="33">
        <f>SUM(CSSP00:CSSP84!E74)</f>
        <v>0</v>
      </c>
      <c r="F74" s="33">
        <f>SUM(CSSP00:CSSP84!F74)</f>
        <v>0</v>
      </c>
      <c r="G74" s="33">
        <f>SUM(CSSP00:CSSP84!G74)</f>
        <v>0</v>
      </c>
      <c r="H74" s="33">
        <f>SUM(CSSP00:CSSP84!H74)</f>
        <v>0</v>
      </c>
      <c r="I74" s="33">
        <f>SUM(CSSP00:CSSP84!I74)</f>
        <v>0</v>
      </c>
      <c r="J74" s="18">
        <f t="shared" si="21"/>
        <v>1</v>
      </c>
      <c r="K74" s="18">
        <f t="shared" si="22"/>
        <v>0</v>
      </c>
      <c r="L74" s="18">
        <f t="shared" si="20"/>
        <v>280</v>
      </c>
      <c r="M74" s="18">
        <f t="shared" si="20"/>
        <v>234</v>
      </c>
      <c r="N74" s="14">
        <f t="shared" si="23"/>
        <v>0.5386064030131826</v>
      </c>
      <c r="O74" s="21">
        <f t="shared" si="27"/>
        <v>276.8436911487759</v>
      </c>
      <c r="P74" s="14">
        <f t="shared" si="24"/>
        <v>96.79849340866288</v>
      </c>
      <c r="Q74" s="18">
        <f t="shared" si="25"/>
        <v>1</v>
      </c>
      <c r="R74" s="18">
        <f t="shared" si="26"/>
        <v>0</v>
      </c>
    </row>
    <row r="75" spans="1:18" ht="12.75">
      <c r="A75" s="19">
        <v>32643</v>
      </c>
      <c r="B75" s="33">
        <f>SUM(CSSP00:CSSP84!B75)</f>
        <v>0</v>
      </c>
      <c r="C75" s="33">
        <f>SUM(CSSP00:CSSP84!C75)</f>
        <v>0</v>
      </c>
      <c r="D75" s="33">
        <f>SUM(CSSP00:CSSP84!D75)</f>
        <v>0</v>
      </c>
      <c r="E75" s="33">
        <f>SUM(CSSP00:CSSP84!E75)</f>
        <v>1</v>
      </c>
      <c r="F75" s="33">
        <f>SUM(CSSP00:CSSP84!F75)</f>
        <v>1</v>
      </c>
      <c r="G75" s="33">
        <f>SUM(CSSP00:CSSP84!G75)</f>
        <v>1</v>
      </c>
      <c r="H75" s="33">
        <f>SUM(CSSP00:CSSP84!H75)</f>
        <v>0</v>
      </c>
      <c r="I75" s="33">
        <f>SUM(CSSP00:CSSP84!I75)</f>
        <v>0</v>
      </c>
      <c r="J75" s="18">
        <f t="shared" si="21"/>
        <v>-1</v>
      </c>
      <c r="K75" s="18">
        <f t="shared" si="22"/>
        <v>2</v>
      </c>
      <c r="L75" s="18">
        <f t="shared" si="20"/>
        <v>279</v>
      </c>
      <c r="M75" s="18">
        <f t="shared" si="20"/>
        <v>236</v>
      </c>
      <c r="N75" s="14">
        <f t="shared" si="23"/>
        <v>0.5386064030131826</v>
      </c>
      <c r="O75" s="21">
        <f t="shared" si="27"/>
        <v>277.3822975517891</v>
      </c>
      <c r="P75" s="14">
        <f t="shared" si="24"/>
        <v>96.98681732580037</v>
      </c>
      <c r="Q75" s="18">
        <f t="shared" si="25"/>
        <v>2</v>
      </c>
      <c r="R75" s="18">
        <f t="shared" si="26"/>
        <v>1</v>
      </c>
    </row>
    <row r="76" spans="1:18" ht="12.75">
      <c r="A76" s="19">
        <v>32644</v>
      </c>
      <c r="B76" s="33">
        <f>SUM(CSSP00:CSSP84!B76)</f>
        <v>0</v>
      </c>
      <c r="C76" s="33">
        <f>SUM(CSSP00:CSSP84!C76)</f>
        <v>1</v>
      </c>
      <c r="D76" s="33">
        <f>SUM(CSSP00:CSSP84!D76)</f>
        <v>0</v>
      </c>
      <c r="E76" s="33">
        <f>SUM(CSSP00:CSSP84!E76)</f>
        <v>0</v>
      </c>
      <c r="F76" s="33">
        <f>SUM(CSSP00:CSSP84!F76)</f>
        <v>0</v>
      </c>
      <c r="G76" s="33">
        <f>SUM(CSSP00:CSSP84!G76)</f>
        <v>1</v>
      </c>
      <c r="H76" s="33">
        <f>SUM(CSSP00:CSSP84!H76)</f>
        <v>0</v>
      </c>
      <c r="I76" s="33">
        <f>SUM(CSSP00:CSSP84!I76)</f>
        <v>0</v>
      </c>
      <c r="J76" s="18">
        <f t="shared" si="21"/>
        <v>1</v>
      </c>
      <c r="K76" s="18">
        <f t="shared" si="22"/>
        <v>1</v>
      </c>
      <c r="L76" s="18">
        <f t="shared" si="20"/>
        <v>280</v>
      </c>
      <c r="M76" s="18">
        <f t="shared" si="20"/>
        <v>237</v>
      </c>
      <c r="N76" s="14">
        <f t="shared" si="23"/>
        <v>1.0772128060263653</v>
      </c>
      <c r="O76" s="21">
        <f t="shared" si="27"/>
        <v>278.4595103578155</v>
      </c>
      <c r="P76" s="14">
        <f t="shared" si="24"/>
        <v>97.36346516007532</v>
      </c>
      <c r="Q76" s="18">
        <f t="shared" si="25"/>
        <v>2</v>
      </c>
      <c r="R76" s="18">
        <f t="shared" si="26"/>
        <v>0</v>
      </c>
    </row>
    <row r="77" spans="1:18" ht="12.75">
      <c r="A77" s="19">
        <v>32645</v>
      </c>
      <c r="B77" s="33">
        <f>SUM(CSSP00:CSSP84!B77)</f>
        <v>0</v>
      </c>
      <c r="C77" s="33">
        <f>SUM(CSSP00:CSSP84!C77)</f>
        <v>0</v>
      </c>
      <c r="D77" s="33">
        <f>SUM(CSSP00:CSSP84!D77)</f>
        <v>0</v>
      </c>
      <c r="E77" s="33">
        <f>SUM(CSSP00:CSSP84!E77)</f>
        <v>0</v>
      </c>
      <c r="F77" s="33">
        <f>SUM(CSSP00:CSSP84!F77)</f>
        <v>0</v>
      </c>
      <c r="G77" s="33">
        <f>SUM(CSSP00:CSSP84!G77)</f>
        <v>0</v>
      </c>
      <c r="H77" s="33">
        <f>SUM(CSSP00:CSSP84!H77)</f>
        <v>0</v>
      </c>
      <c r="I77" s="33">
        <f>SUM(CSSP00:CSSP84!I77)</f>
        <v>0</v>
      </c>
      <c r="J77" s="18">
        <f t="shared" si="21"/>
        <v>0</v>
      </c>
      <c r="K77" s="18">
        <f t="shared" si="22"/>
        <v>0</v>
      </c>
      <c r="L77" s="18">
        <f t="shared" si="20"/>
        <v>280</v>
      </c>
      <c r="M77" s="18">
        <f t="shared" si="20"/>
        <v>237</v>
      </c>
      <c r="N77" s="14">
        <f t="shared" si="23"/>
        <v>0</v>
      </c>
      <c r="O77" s="21">
        <f t="shared" si="27"/>
        <v>278.4595103578155</v>
      </c>
      <c r="P77" s="14">
        <f t="shared" si="24"/>
        <v>97.36346516007532</v>
      </c>
      <c r="Q77" s="18">
        <f t="shared" si="25"/>
        <v>0</v>
      </c>
      <c r="R77" s="18">
        <f t="shared" si="26"/>
        <v>0</v>
      </c>
    </row>
    <row r="78" spans="1:18" ht="12.75">
      <c r="A78" s="19">
        <v>32646</v>
      </c>
      <c r="B78" s="33">
        <f>SUM(CSSP00:CSSP84!B78)</f>
        <v>0</v>
      </c>
      <c r="C78" s="33">
        <f>SUM(CSSP00:CSSP84!C78)</f>
        <v>1</v>
      </c>
      <c r="D78" s="33">
        <f>SUM(CSSP00:CSSP84!D78)</f>
        <v>0</v>
      </c>
      <c r="E78" s="33">
        <f>SUM(CSSP00:CSSP84!E78)</f>
        <v>0</v>
      </c>
      <c r="F78" s="33">
        <f>SUM(CSSP00:CSSP84!F78)</f>
        <v>0</v>
      </c>
      <c r="G78" s="33">
        <f>SUM(CSSP00:CSSP84!G78)</f>
        <v>0</v>
      </c>
      <c r="H78" s="33">
        <f>SUM(CSSP00:CSSP84!H78)</f>
        <v>0</v>
      </c>
      <c r="I78" s="33">
        <f>SUM(CSSP00:CSSP84!I78)</f>
        <v>0</v>
      </c>
      <c r="J78" s="18">
        <f t="shared" si="21"/>
        <v>1</v>
      </c>
      <c r="K78" s="18">
        <f t="shared" si="22"/>
        <v>0</v>
      </c>
      <c r="L78" s="18">
        <f t="shared" si="20"/>
        <v>281</v>
      </c>
      <c r="M78" s="18">
        <f t="shared" si="20"/>
        <v>237</v>
      </c>
      <c r="N78" s="14">
        <f t="shared" si="23"/>
        <v>0.5386064030131826</v>
      </c>
      <c r="O78" s="21">
        <f t="shared" si="27"/>
        <v>278.9981167608287</v>
      </c>
      <c r="P78" s="14">
        <f t="shared" si="24"/>
        <v>97.5517890772128</v>
      </c>
      <c r="Q78" s="18">
        <f t="shared" si="25"/>
        <v>1</v>
      </c>
      <c r="R78" s="18">
        <f t="shared" si="26"/>
        <v>0</v>
      </c>
    </row>
    <row r="79" spans="1:18" ht="12.75">
      <c r="A79" s="19">
        <v>32647</v>
      </c>
      <c r="B79" s="33">
        <f>SUM(CSSP00:CSSP84!B79)</f>
        <v>0</v>
      </c>
      <c r="C79" s="33">
        <f>SUM(CSSP00:CSSP84!C79)</f>
        <v>2</v>
      </c>
      <c r="D79" s="33">
        <f>SUM(CSSP00:CSSP84!D79)</f>
        <v>0</v>
      </c>
      <c r="E79" s="33">
        <f>SUM(CSSP00:CSSP84!E79)</f>
        <v>0</v>
      </c>
      <c r="F79" s="33">
        <f>SUM(CSSP00:CSSP84!F79)</f>
        <v>0</v>
      </c>
      <c r="G79" s="33">
        <f>SUM(CSSP00:CSSP84!G79)</f>
        <v>0</v>
      </c>
      <c r="H79" s="33">
        <f>SUM(CSSP00:CSSP84!H79)</f>
        <v>0</v>
      </c>
      <c r="I79" s="33">
        <f>SUM(CSSP00:CSSP84!I79)</f>
        <v>0</v>
      </c>
      <c r="J79" s="18">
        <f t="shared" si="21"/>
        <v>2</v>
      </c>
      <c r="K79" s="18">
        <f t="shared" si="22"/>
        <v>0</v>
      </c>
      <c r="L79" s="18">
        <f t="shared" si="20"/>
        <v>283</v>
      </c>
      <c r="M79" s="18">
        <f t="shared" si="20"/>
        <v>237</v>
      </c>
      <c r="N79" s="14">
        <f t="shared" si="23"/>
        <v>1.0772128060263653</v>
      </c>
      <c r="O79" s="21">
        <f t="shared" si="27"/>
        <v>280.07532956685503</v>
      </c>
      <c r="P79" s="14">
        <f t="shared" si="24"/>
        <v>97.92843691148775</v>
      </c>
      <c r="Q79" s="18">
        <f t="shared" si="25"/>
        <v>2</v>
      </c>
      <c r="R79" s="18">
        <f t="shared" si="26"/>
        <v>0</v>
      </c>
    </row>
    <row r="80" spans="1:18" ht="12.75">
      <c r="A80" s="19">
        <v>32648</v>
      </c>
      <c r="B80" s="33">
        <f>SUM(CSSP00:CSSP84!B80)</f>
        <v>0</v>
      </c>
      <c r="C80" s="33">
        <f>SUM(CSSP00:CSSP84!C80)</f>
        <v>2</v>
      </c>
      <c r="D80" s="33">
        <f>SUM(CSSP00:CSSP84!D80)</f>
        <v>0</v>
      </c>
      <c r="E80" s="33">
        <f>SUM(CSSP00:CSSP84!E80)</f>
        <v>0</v>
      </c>
      <c r="F80" s="33">
        <f>SUM(CSSP00:CSSP84!F80)</f>
        <v>0</v>
      </c>
      <c r="G80" s="33">
        <f>SUM(CSSP00:CSSP84!G80)</f>
        <v>1</v>
      </c>
      <c r="H80" s="33">
        <f>SUM(CSSP00:CSSP84!H80)</f>
        <v>0</v>
      </c>
      <c r="I80" s="33">
        <f>SUM(CSSP00:CSSP84!I80)</f>
        <v>1</v>
      </c>
      <c r="J80" s="18">
        <f t="shared" si="21"/>
        <v>2</v>
      </c>
      <c r="K80" s="18">
        <f t="shared" si="22"/>
        <v>0</v>
      </c>
      <c r="L80" s="18">
        <f t="shared" si="20"/>
        <v>285</v>
      </c>
      <c r="M80" s="18">
        <f t="shared" si="20"/>
        <v>237</v>
      </c>
      <c r="N80" s="14">
        <f t="shared" si="23"/>
        <v>1.0772128060263653</v>
      </c>
      <c r="O80" s="21">
        <f t="shared" si="27"/>
        <v>281.1525423728814</v>
      </c>
      <c r="P80" s="14">
        <f t="shared" si="24"/>
        <v>98.30508474576271</v>
      </c>
      <c r="Q80" s="18">
        <f t="shared" si="25"/>
        <v>3</v>
      </c>
      <c r="R80" s="18">
        <f t="shared" si="26"/>
        <v>1</v>
      </c>
    </row>
    <row r="81" spans="1:19" ht="12.75">
      <c r="A81" s="19">
        <v>32649</v>
      </c>
      <c r="B81" s="33">
        <f>SUM(CSSP00:CSSP84!B81)</f>
        <v>0</v>
      </c>
      <c r="C81" s="33">
        <f>SUM(CSSP00:CSSP84!C81)</f>
        <v>2</v>
      </c>
      <c r="D81" s="33">
        <f>SUM(CSSP00:CSSP84!D81)</f>
        <v>0</v>
      </c>
      <c r="E81" s="33">
        <f>SUM(CSSP00:CSSP84!E81)</f>
        <v>0</v>
      </c>
      <c r="F81" s="33">
        <f>SUM(CSSP00:CSSP84!F81)</f>
        <v>0</v>
      </c>
      <c r="G81" s="33">
        <f>SUM(CSSP00:CSSP84!G81)</f>
        <v>0</v>
      </c>
      <c r="H81" s="33">
        <f>SUM(CSSP00:CSSP84!H81)</f>
        <v>0</v>
      </c>
      <c r="I81" s="33">
        <f>SUM(CSSP00:CSSP84!I81)</f>
        <v>0</v>
      </c>
      <c r="J81" s="18">
        <f t="shared" si="21"/>
        <v>2</v>
      </c>
      <c r="K81" s="18">
        <f t="shared" si="22"/>
        <v>0</v>
      </c>
      <c r="L81" s="18">
        <f t="shared" si="20"/>
        <v>287</v>
      </c>
      <c r="M81" s="18">
        <f t="shared" si="20"/>
        <v>237</v>
      </c>
      <c r="N81" s="14">
        <f t="shared" si="23"/>
        <v>1.0772128060263653</v>
      </c>
      <c r="O81" s="21">
        <f t="shared" si="27"/>
        <v>282.22975517890774</v>
      </c>
      <c r="P81" s="14">
        <f t="shared" si="24"/>
        <v>98.68173258003765</v>
      </c>
      <c r="Q81" s="18">
        <f t="shared" si="25"/>
        <v>2</v>
      </c>
      <c r="R81" s="18">
        <f t="shared" si="26"/>
        <v>0</v>
      </c>
      <c r="S81" s="17"/>
    </row>
    <row r="82" spans="1:18" ht="12.75">
      <c r="A82" s="19">
        <v>32650</v>
      </c>
      <c r="B82" s="33">
        <f>SUM(CSSP00:CSSP84!B82)</f>
        <v>0</v>
      </c>
      <c r="C82" s="33">
        <f>SUM(CSSP00:CSSP84!C82)</f>
        <v>0</v>
      </c>
      <c r="D82" s="33">
        <f>SUM(CSSP00:CSSP84!D82)</f>
        <v>0</v>
      </c>
      <c r="E82" s="33">
        <f>SUM(CSSP00:CSSP84!E82)</f>
        <v>0</v>
      </c>
      <c r="F82" s="33">
        <f>SUM(CSSP00:CSSP84!F82)</f>
        <v>0</v>
      </c>
      <c r="G82" s="33">
        <f>SUM(CSSP00:CSSP84!G82)</f>
        <v>0</v>
      </c>
      <c r="H82" s="33">
        <f>SUM(CSSP00:CSSP84!H82)</f>
        <v>0</v>
      </c>
      <c r="I82" s="33">
        <f>SUM(CSSP00:CSSP84!I82)</f>
        <v>0</v>
      </c>
      <c r="J82" s="18">
        <f t="shared" si="21"/>
        <v>0</v>
      </c>
      <c r="K82" s="18">
        <f t="shared" si="22"/>
        <v>0</v>
      </c>
      <c r="L82" s="18">
        <f t="shared" si="20"/>
        <v>287</v>
      </c>
      <c r="M82" s="18">
        <f t="shared" si="20"/>
        <v>237</v>
      </c>
      <c r="N82" s="14">
        <f t="shared" si="23"/>
        <v>0</v>
      </c>
      <c r="O82" s="21">
        <f t="shared" si="27"/>
        <v>282.22975517890774</v>
      </c>
      <c r="P82" s="14">
        <f t="shared" si="24"/>
        <v>98.68173258003765</v>
      </c>
      <c r="Q82" s="18">
        <f t="shared" si="25"/>
        <v>0</v>
      </c>
      <c r="R82" s="18">
        <f t="shared" si="26"/>
        <v>0</v>
      </c>
    </row>
    <row r="83" spans="1:18" ht="12.75">
      <c r="A83" s="19">
        <v>32651</v>
      </c>
      <c r="B83" s="33">
        <f>SUM(CSSP00:CSSP84!B83)</f>
        <v>0</v>
      </c>
      <c r="C83" s="33">
        <f>SUM(CSSP00:CSSP84!C83)</f>
        <v>0</v>
      </c>
      <c r="D83" s="33">
        <f>SUM(CSSP00:CSSP84!D83)</f>
        <v>0</v>
      </c>
      <c r="E83" s="33">
        <f>SUM(CSSP00:CSSP84!E83)</f>
        <v>0</v>
      </c>
      <c r="F83" s="33">
        <f>SUM(CSSP00:CSSP84!F83)</f>
        <v>0</v>
      </c>
      <c r="G83" s="33">
        <f>SUM(CSSP00:CSSP84!G83)</f>
        <v>2</v>
      </c>
      <c r="H83" s="33">
        <f>SUM(CSSP00:CSSP84!H83)</f>
        <v>0</v>
      </c>
      <c r="I83" s="33">
        <f>SUM(CSSP00:CSSP84!I83)</f>
        <v>1</v>
      </c>
      <c r="J83" s="18">
        <f t="shared" si="21"/>
        <v>0</v>
      </c>
      <c r="K83" s="18">
        <f t="shared" si="22"/>
        <v>1</v>
      </c>
      <c r="L83" s="18">
        <f t="shared" si="20"/>
        <v>287</v>
      </c>
      <c r="M83" s="18">
        <f t="shared" si="20"/>
        <v>238</v>
      </c>
      <c r="N83" s="14">
        <f t="shared" si="23"/>
        <v>0.5386064030131826</v>
      </c>
      <c r="O83" s="21">
        <f t="shared" si="27"/>
        <v>282.76836158192094</v>
      </c>
      <c r="P83" s="14">
        <f t="shared" si="24"/>
        <v>98.87005649717514</v>
      </c>
      <c r="Q83" s="18">
        <f t="shared" si="25"/>
        <v>2</v>
      </c>
      <c r="R83" s="18">
        <f t="shared" si="26"/>
        <v>1</v>
      </c>
    </row>
    <row r="84" spans="1:18" ht="12.75">
      <c r="A84" s="19">
        <v>32652</v>
      </c>
      <c r="B84" s="33">
        <f>SUM(CSSP00:CSSP84!B84)</f>
        <v>0</v>
      </c>
      <c r="C84" s="33">
        <f>SUM(CSSP00:CSSP84!C84)</f>
        <v>0</v>
      </c>
      <c r="D84" s="33">
        <f>SUM(CSSP00:CSSP84!D84)</f>
        <v>0</v>
      </c>
      <c r="E84" s="33">
        <f>SUM(CSSP00:CSSP84!E84)</f>
        <v>0</v>
      </c>
      <c r="F84" s="33">
        <f>SUM(CSSP00:CSSP84!F84)</f>
        <v>0</v>
      </c>
      <c r="G84" s="33">
        <f>SUM(CSSP00:CSSP84!G84)</f>
        <v>1</v>
      </c>
      <c r="H84" s="33">
        <f>SUM(CSSP00:CSSP84!H84)</f>
        <v>0</v>
      </c>
      <c r="I84" s="33">
        <f>SUM(CSSP00:CSSP84!I84)</f>
        <v>0</v>
      </c>
      <c r="J84" s="18">
        <f t="shared" si="21"/>
        <v>0</v>
      </c>
      <c r="K84" s="18">
        <f t="shared" si="22"/>
        <v>1</v>
      </c>
      <c r="L84" s="18">
        <f t="shared" si="20"/>
        <v>287</v>
      </c>
      <c r="M84" s="18">
        <f t="shared" si="20"/>
        <v>239</v>
      </c>
      <c r="N84" s="14">
        <f t="shared" si="23"/>
        <v>0.5386064030131826</v>
      </c>
      <c r="O84" s="21">
        <f t="shared" si="27"/>
        <v>283.30696798493415</v>
      </c>
      <c r="P84" s="14">
        <f t="shared" si="24"/>
        <v>99.05838041431262</v>
      </c>
      <c r="Q84" s="18">
        <f t="shared" si="25"/>
        <v>1</v>
      </c>
      <c r="R84" s="18">
        <f t="shared" si="26"/>
        <v>0</v>
      </c>
    </row>
    <row r="85" spans="1:18" ht="12.75">
      <c r="A85" s="19">
        <v>32653</v>
      </c>
      <c r="B85" s="33">
        <f>SUM(CSSP00:CSSP84!B85)</f>
        <v>0</v>
      </c>
      <c r="C85" s="33">
        <f>SUM(CSSP00:CSSP84!C85)</f>
        <v>0</v>
      </c>
      <c r="D85" s="33">
        <f>SUM(CSSP00:CSSP84!D85)</f>
        <v>1</v>
      </c>
      <c r="E85" s="33">
        <f>SUM(CSSP00:CSSP84!E85)</f>
        <v>0</v>
      </c>
      <c r="F85" s="33">
        <f>SUM(CSSP00:CSSP84!F85)</f>
        <v>0</v>
      </c>
      <c r="G85" s="33">
        <f>SUM(CSSP00:CSSP84!G85)</f>
        <v>0</v>
      </c>
      <c r="H85" s="33">
        <f>SUM(CSSP00:CSSP84!H85)</f>
        <v>0</v>
      </c>
      <c r="I85" s="33">
        <f>SUM(CSSP00:CSSP84!I85)</f>
        <v>0</v>
      </c>
      <c r="J85" s="18">
        <f t="shared" si="21"/>
        <v>-1</v>
      </c>
      <c r="K85" s="18">
        <f t="shared" si="22"/>
        <v>0</v>
      </c>
      <c r="L85" s="18">
        <f aca="true" t="shared" si="28" ref="L85:M94">L84+J85</f>
        <v>286</v>
      </c>
      <c r="M85" s="18">
        <f t="shared" si="28"/>
        <v>239</v>
      </c>
      <c r="N85" s="14">
        <f t="shared" si="23"/>
        <v>-0.5386064030131826</v>
      </c>
      <c r="O85" s="21">
        <f t="shared" si="27"/>
        <v>282.76836158192094</v>
      </c>
      <c r="P85" s="14">
        <f t="shared" si="24"/>
        <v>98.87005649717514</v>
      </c>
      <c r="Q85" s="18">
        <f t="shared" si="25"/>
        <v>0</v>
      </c>
      <c r="R85" s="18">
        <f t="shared" si="26"/>
        <v>1</v>
      </c>
    </row>
    <row r="86" spans="1:18" ht="12.75">
      <c r="A86" s="19">
        <v>32654</v>
      </c>
      <c r="B86" s="33">
        <f>SUM(CSSP00:CSSP84!B86)</f>
        <v>0</v>
      </c>
      <c r="C86" s="33">
        <f>SUM(CSSP00:CSSP84!C86)</f>
        <v>1</v>
      </c>
      <c r="D86" s="33">
        <f>SUM(CSSP00:CSSP84!D86)</f>
        <v>0</v>
      </c>
      <c r="E86" s="33">
        <f>SUM(CSSP00:CSSP84!E86)</f>
        <v>0</v>
      </c>
      <c r="F86" s="33">
        <f>SUM(CSSP00:CSSP84!F86)</f>
        <v>0</v>
      </c>
      <c r="G86" s="33">
        <f>SUM(CSSP00:CSSP84!G86)</f>
        <v>0</v>
      </c>
      <c r="H86" s="33">
        <f>SUM(CSSP00:CSSP84!H86)</f>
        <v>0</v>
      </c>
      <c r="I86" s="33">
        <f>SUM(CSSP00:CSSP84!I86)</f>
        <v>0</v>
      </c>
      <c r="J86" s="18">
        <f t="shared" si="21"/>
        <v>1</v>
      </c>
      <c r="K86" s="18">
        <f t="shared" si="22"/>
        <v>0</v>
      </c>
      <c r="L86" s="18">
        <f t="shared" si="28"/>
        <v>287</v>
      </c>
      <c r="M86" s="18">
        <f t="shared" si="28"/>
        <v>239</v>
      </c>
      <c r="N86" s="14">
        <f t="shared" si="23"/>
        <v>0.5386064030131826</v>
      </c>
      <c r="O86" s="21">
        <f t="shared" si="27"/>
        <v>283.30696798493415</v>
      </c>
      <c r="P86" s="14">
        <f t="shared" si="24"/>
        <v>99.05838041431262</v>
      </c>
      <c r="Q86" s="18">
        <f t="shared" si="25"/>
        <v>1</v>
      </c>
      <c r="R86" s="18">
        <f t="shared" si="26"/>
        <v>0</v>
      </c>
    </row>
    <row r="87" spans="1:18" ht="12.75">
      <c r="A87" s="19">
        <v>32655</v>
      </c>
      <c r="B87" s="33">
        <f>SUM(CSSP00:CSSP84!B87)</f>
        <v>0</v>
      </c>
      <c r="C87" s="33">
        <f>SUM(CSSP00:CSSP84!C87)</f>
        <v>0</v>
      </c>
      <c r="D87" s="33">
        <f>SUM(CSSP00:CSSP84!D87)</f>
        <v>1</v>
      </c>
      <c r="E87" s="33">
        <f>SUM(CSSP00:CSSP84!E87)</f>
        <v>1</v>
      </c>
      <c r="F87" s="33">
        <f>SUM(CSSP00:CSSP84!F87)</f>
        <v>0</v>
      </c>
      <c r="G87" s="33">
        <f>SUM(CSSP00:CSSP84!G87)</f>
        <v>2</v>
      </c>
      <c r="H87" s="33">
        <f>SUM(CSSP00:CSSP84!H87)</f>
        <v>0</v>
      </c>
      <c r="I87" s="33">
        <f>SUM(CSSP00:CSSP84!I87)</f>
        <v>0</v>
      </c>
      <c r="J87" s="18">
        <f t="shared" si="21"/>
        <v>-2</v>
      </c>
      <c r="K87" s="18">
        <f t="shared" si="22"/>
        <v>2</v>
      </c>
      <c r="L87" s="18">
        <f t="shared" si="28"/>
        <v>285</v>
      </c>
      <c r="M87" s="18">
        <f t="shared" si="28"/>
        <v>241</v>
      </c>
      <c r="N87" s="14">
        <f t="shared" si="23"/>
        <v>0</v>
      </c>
      <c r="O87" s="21">
        <f t="shared" si="27"/>
        <v>283.30696798493415</v>
      </c>
      <c r="P87" s="14">
        <f t="shared" si="24"/>
        <v>99.05838041431262</v>
      </c>
      <c r="Q87" s="18">
        <f t="shared" si="25"/>
        <v>2</v>
      </c>
      <c r="R87" s="18">
        <f t="shared" si="26"/>
        <v>2</v>
      </c>
    </row>
    <row r="88" spans="1:18" ht="12.75">
      <c r="A88" s="19">
        <v>32656</v>
      </c>
      <c r="B88" s="33">
        <f>SUM(CSSP00:CSSP84!B88)</f>
        <v>0</v>
      </c>
      <c r="C88" s="33">
        <f>SUM(CSSP00:CSSP84!C88)</f>
        <v>0</v>
      </c>
      <c r="D88" s="33">
        <f>SUM(CSSP00:CSSP84!D88)</f>
        <v>0</v>
      </c>
      <c r="E88" s="33">
        <f>SUM(CSSP00:CSSP84!E88)</f>
        <v>0</v>
      </c>
      <c r="F88" s="33">
        <f>SUM(CSSP00:CSSP84!F88)</f>
        <v>0</v>
      </c>
      <c r="G88" s="33">
        <f>SUM(CSSP00:CSSP84!G88)</f>
        <v>0</v>
      </c>
      <c r="H88" s="33">
        <f>SUM(CSSP00:CSSP84!H88)</f>
        <v>0</v>
      </c>
      <c r="I88" s="33">
        <f>SUM(CSSP00:CSSP84!I88)</f>
        <v>0</v>
      </c>
      <c r="J88" s="18">
        <f t="shared" si="21"/>
        <v>0</v>
      </c>
      <c r="K88" s="18">
        <f t="shared" si="22"/>
        <v>0</v>
      </c>
      <c r="L88" s="18">
        <f t="shared" si="28"/>
        <v>285</v>
      </c>
      <c r="M88" s="18">
        <f t="shared" si="28"/>
        <v>241</v>
      </c>
      <c r="N88" s="14">
        <f t="shared" si="23"/>
        <v>0</v>
      </c>
      <c r="O88" s="21">
        <f t="shared" si="27"/>
        <v>283.30696798493415</v>
      </c>
      <c r="P88" s="14">
        <f t="shared" si="24"/>
        <v>99.05838041431262</v>
      </c>
      <c r="Q88" s="18">
        <f t="shared" si="25"/>
        <v>0</v>
      </c>
      <c r="R88" s="18">
        <f t="shared" si="26"/>
        <v>0</v>
      </c>
    </row>
    <row r="89" spans="1:18" ht="12.75">
      <c r="A89" s="19">
        <v>32657</v>
      </c>
      <c r="B89" s="33">
        <f>SUM(CSSP00:CSSP84!B89)</f>
        <v>0</v>
      </c>
      <c r="C89" s="33">
        <f>SUM(CSSP00:CSSP84!C89)</f>
        <v>0</v>
      </c>
      <c r="D89" s="33">
        <f>SUM(CSSP00:CSSP84!D89)</f>
        <v>0</v>
      </c>
      <c r="E89" s="33">
        <f>SUM(CSSP00:CSSP84!E89)</f>
        <v>0</v>
      </c>
      <c r="F89" s="33">
        <f>SUM(CSSP00:CSSP84!F89)</f>
        <v>0</v>
      </c>
      <c r="G89" s="33">
        <f>SUM(CSSP00:CSSP84!G89)</f>
        <v>0</v>
      </c>
      <c r="H89" s="33">
        <f>SUM(CSSP00:CSSP84!H89)</f>
        <v>0</v>
      </c>
      <c r="I89" s="33">
        <f>SUM(CSSP00:CSSP84!I89)</f>
        <v>0</v>
      </c>
      <c r="J89" s="18">
        <f t="shared" si="21"/>
        <v>0</v>
      </c>
      <c r="K89" s="18">
        <f t="shared" si="22"/>
        <v>0</v>
      </c>
      <c r="L89" s="18">
        <f t="shared" si="28"/>
        <v>285</v>
      </c>
      <c r="M89" s="18">
        <f t="shared" si="28"/>
        <v>241</v>
      </c>
      <c r="N89" s="14">
        <f t="shared" si="23"/>
        <v>0</v>
      </c>
      <c r="O89" s="21">
        <f t="shared" si="27"/>
        <v>283.30696798493415</v>
      </c>
      <c r="P89" s="14">
        <f t="shared" si="24"/>
        <v>99.05838041431262</v>
      </c>
      <c r="Q89" s="18">
        <f t="shared" si="25"/>
        <v>0</v>
      </c>
      <c r="R89" s="18">
        <f t="shared" si="26"/>
        <v>0</v>
      </c>
    </row>
    <row r="90" spans="1:18" ht="12.75">
      <c r="A90" s="19">
        <v>32658</v>
      </c>
      <c r="B90" s="33">
        <f>SUM(CSSP00:CSSP84!B90)</f>
        <v>1</v>
      </c>
      <c r="C90" s="33">
        <f>SUM(CSSP00:CSSP84!C90)</f>
        <v>0</v>
      </c>
      <c r="D90" s="33">
        <f>SUM(CSSP00:CSSP84!D90)</f>
        <v>1</v>
      </c>
      <c r="E90" s="33">
        <f>SUM(CSSP00:CSSP84!E90)</f>
        <v>0</v>
      </c>
      <c r="F90" s="33">
        <f>SUM(CSSP00:CSSP84!F90)</f>
        <v>0</v>
      </c>
      <c r="G90" s="33">
        <f>SUM(CSSP00:CSSP84!G90)</f>
        <v>1</v>
      </c>
      <c r="H90" s="33">
        <f>SUM(CSSP00:CSSP84!H90)</f>
        <v>0</v>
      </c>
      <c r="I90" s="33">
        <f>SUM(CSSP00:CSSP84!I90)</f>
        <v>0</v>
      </c>
      <c r="J90" s="18">
        <f t="shared" si="21"/>
        <v>0</v>
      </c>
      <c r="K90" s="18">
        <f t="shared" si="22"/>
        <v>1</v>
      </c>
      <c r="L90" s="18">
        <f t="shared" si="28"/>
        <v>285</v>
      </c>
      <c r="M90" s="18">
        <f t="shared" si="28"/>
        <v>242</v>
      </c>
      <c r="N90" s="14">
        <f t="shared" si="23"/>
        <v>0.5386064030131826</v>
      </c>
      <c r="O90" s="21">
        <f t="shared" si="27"/>
        <v>283.84557438794735</v>
      </c>
      <c r="P90" s="14">
        <f t="shared" si="24"/>
        <v>99.2467043314501</v>
      </c>
      <c r="Q90" s="18">
        <f t="shared" si="25"/>
        <v>2</v>
      </c>
      <c r="R90" s="18">
        <f t="shared" si="26"/>
        <v>1</v>
      </c>
    </row>
    <row r="91" spans="1:18" ht="12.75">
      <c r="A91" s="19">
        <v>32659</v>
      </c>
      <c r="B91" s="33">
        <f>SUM(CSSP00:CSSP84!B91)</f>
        <v>0</v>
      </c>
      <c r="C91" s="33">
        <f>SUM(CSSP00:CSSP84!C91)</f>
        <v>1</v>
      </c>
      <c r="D91" s="33">
        <f>SUM(CSSP00:CSSP84!D91)</f>
        <v>0</v>
      </c>
      <c r="E91" s="33">
        <f>SUM(CSSP00:CSSP84!E91)</f>
        <v>0</v>
      </c>
      <c r="F91" s="33">
        <f>SUM(CSSP00:CSSP84!F91)</f>
        <v>0</v>
      </c>
      <c r="G91" s="33">
        <f>SUM(CSSP00:CSSP84!G91)</f>
        <v>3</v>
      </c>
      <c r="H91" s="33">
        <f>SUM(CSSP00:CSSP84!H91)</f>
        <v>0</v>
      </c>
      <c r="I91" s="33">
        <f>SUM(CSSP00:CSSP84!I91)</f>
        <v>0</v>
      </c>
      <c r="J91" s="18">
        <f t="shared" si="21"/>
        <v>1</v>
      </c>
      <c r="K91" s="18">
        <f t="shared" si="22"/>
        <v>3</v>
      </c>
      <c r="L91" s="18">
        <f t="shared" si="28"/>
        <v>286</v>
      </c>
      <c r="M91" s="18">
        <f t="shared" si="28"/>
        <v>245</v>
      </c>
      <c r="N91" s="14">
        <f t="shared" si="23"/>
        <v>2.1544256120527305</v>
      </c>
      <c r="O91" s="21">
        <f t="shared" si="27"/>
        <v>286.00000000000006</v>
      </c>
      <c r="P91" s="14">
        <f t="shared" si="24"/>
        <v>100</v>
      </c>
      <c r="Q91" s="18">
        <f t="shared" si="25"/>
        <v>4</v>
      </c>
      <c r="R91" s="18">
        <f t="shared" si="26"/>
        <v>0</v>
      </c>
    </row>
    <row r="92" spans="1:18" ht="12.75">
      <c r="A92" s="19">
        <v>32660</v>
      </c>
      <c r="B92" s="33">
        <f>SUM(CSSP00:CSSP84!B92)</f>
        <v>0</v>
      </c>
      <c r="C92" s="33">
        <f>SUM(CSSP00:CSSP84!C92)</f>
        <v>0</v>
      </c>
      <c r="D92" s="33">
        <f>SUM(CSSP00:CSSP84!D92)</f>
        <v>0</v>
      </c>
      <c r="E92" s="33">
        <f>SUM(CSSP00:CSSP84!E92)</f>
        <v>0</v>
      </c>
      <c r="F92" s="33">
        <f>SUM(CSSP00:CSSP84!F92)</f>
        <v>0</v>
      </c>
      <c r="G92" s="33">
        <f>SUM(CSSP00:CSSP84!G92)</f>
        <v>0</v>
      </c>
      <c r="H92" s="33">
        <f>SUM(CSSP00:CSSP84!H92)</f>
        <v>0</v>
      </c>
      <c r="I92" s="33">
        <f>SUM(CSSP00:CSSP84!I92)</f>
        <v>0</v>
      </c>
      <c r="J92" s="18">
        <f t="shared" si="21"/>
        <v>0</v>
      </c>
      <c r="K92" s="18">
        <f t="shared" si="22"/>
        <v>0</v>
      </c>
      <c r="L92" s="18">
        <f t="shared" si="28"/>
        <v>286</v>
      </c>
      <c r="M92" s="18">
        <f t="shared" si="28"/>
        <v>245</v>
      </c>
      <c r="N92" s="14">
        <f t="shared" si="23"/>
        <v>0</v>
      </c>
      <c r="O92" s="21">
        <f t="shared" si="27"/>
        <v>286.00000000000006</v>
      </c>
      <c r="P92" s="14">
        <f t="shared" si="24"/>
        <v>100</v>
      </c>
      <c r="Q92" s="18">
        <f t="shared" si="25"/>
        <v>0</v>
      </c>
      <c r="R92" s="18">
        <f t="shared" si="26"/>
        <v>0</v>
      </c>
    </row>
    <row r="93" spans="1:18" ht="12.75">
      <c r="A93" s="19">
        <v>32661</v>
      </c>
      <c r="B93" s="33">
        <f>SUM(CSSP00:CSSP84!B93)</f>
        <v>0</v>
      </c>
      <c r="C93" s="33">
        <f>SUM(CSSP00:CSSP84!C93)</f>
        <v>0</v>
      </c>
      <c r="D93" s="33">
        <f>SUM(CSSP00:CSSP84!D93)</f>
        <v>0</v>
      </c>
      <c r="E93" s="33">
        <f>SUM(CSSP00:CSSP84!E93)</f>
        <v>0</v>
      </c>
      <c r="F93" s="33">
        <f>SUM(CSSP00:CSSP84!F93)</f>
        <v>0</v>
      </c>
      <c r="G93" s="33">
        <f>SUM(CSSP00:CSSP84!G93)</f>
        <v>0</v>
      </c>
      <c r="H93" s="33">
        <f>SUM(CSSP00:CSSP84!H93)</f>
        <v>0</v>
      </c>
      <c r="I93" s="33">
        <f>SUM(CSSP00:CSSP84!I93)</f>
        <v>0</v>
      </c>
      <c r="J93" s="18">
        <f t="shared" si="21"/>
        <v>0</v>
      </c>
      <c r="K93" s="18">
        <f t="shared" si="22"/>
        <v>0</v>
      </c>
      <c r="L93" s="18">
        <f t="shared" si="28"/>
        <v>286</v>
      </c>
      <c r="M93" s="18">
        <f t="shared" si="28"/>
        <v>245</v>
      </c>
      <c r="N93" s="14">
        <f t="shared" si="23"/>
        <v>0</v>
      </c>
      <c r="O93" s="21">
        <f t="shared" si="27"/>
        <v>286.00000000000006</v>
      </c>
      <c r="P93" s="14">
        <f t="shared" si="24"/>
        <v>100</v>
      </c>
      <c r="Q93" s="18">
        <f t="shared" si="25"/>
        <v>0</v>
      </c>
      <c r="R93" s="18">
        <f t="shared" si="26"/>
        <v>0</v>
      </c>
    </row>
    <row r="94" spans="1:18" ht="12.75">
      <c r="A94" s="19">
        <v>32662</v>
      </c>
      <c r="B94" s="33">
        <f>SUM(CSSP00:CSSP84!B94)</f>
        <v>0</v>
      </c>
      <c r="C94" s="33">
        <f>SUM(CSSP00:CSSP84!C94)</f>
        <v>0</v>
      </c>
      <c r="D94" s="33">
        <f>SUM(CSSP00:CSSP84!D94)</f>
        <v>0</v>
      </c>
      <c r="E94" s="33">
        <f>SUM(CSSP00:CSSP84!E94)</f>
        <v>0</v>
      </c>
      <c r="F94" s="33">
        <f>SUM(CSSP00:CSSP84!F94)</f>
        <v>0</v>
      </c>
      <c r="G94" s="33">
        <f>SUM(CSSP00:CSSP84!G94)</f>
        <v>0</v>
      </c>
      <c r="H94" s="33">
        <f>SUM(CSSP00:CSSP84!H94)</f>
        <v>0</v>
      </c>
      <c r="I94" s="33">
        <f>SUM(CSSP00:CSSP84!I94)</f>
        <v>0</v>
      </c>
      <c r="J94" s="18">
        <f t="shared" si="21"/>
        <v>0</v>
      </c>
      <c r="K94" s="18">
        <f t="shared" si="22"/>
        <v>0</v>
      </c>
      <c r="L94" s="18">
        <f t="shared" si="28"/>
        <v>286</v>
      </c>
      <c r="M94" s="18">
        <f t="shared" si="28"/>
        <v>245</v>
      </c>
      <c r="N94" s="14">
        <f t="shared" si="23"/>
        <v>0</v>
      </c>
      <c r="O94" s="21">
        <f t="shared" si="27"/>
        <v>286.00000000000006</v>
      </c>
      <c r="P94" s="14">
        <f t="shared" si="24"/>
        <v>100</v>
      </c>
      <c r="Q94" s="18">
        <f t="shared" si="25"/>
        <v>0</v>
      </c>
      <c r="R94" s="18">
        <f t="shared" si="26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9" ref="B96:K96">SUM(B4:B94)</f>
        <v>184</v>
      </c>
      <c r="C96" s="18">
        <f t="shared" si="29"/>
        <v>162</v>
      </c>
      <c r="D96" s="18">
        <f t="shared" si="29"/>
        <v>29</v>
      </c>
      <c r="E96" s="18">
        <f t="shared" si="29"/>
        <v>31</v>
      </c>
      <c r="F96" s="18">
        <f t="shared" si="29"/>
        <v>113</v>
      </c>
      <c r="G96" s="18">
        <f t="shared" si="29"/>
        <v>165</v>
      </c>
      <c r="H96" s="18">
        <f t="shared" si="29"/>
        <v>14</v>
      </c>
      <c r="I96" s="18">
        <f t="shared" si="29"/>
        <v>19</v>
      </c>
      <c r="J96" s="18">
        <f t="shared" si="29"/>
        <v>286</v>
      </c>
      <c r="K96" s="18">
        <f t="shared" si="29"/>
        <v>245</v>
      </c>
      <c r="L96" s="18"/>
      <c r="M96" s="18"/>
      <c r="N96" s="18">
        <f>SUM(N4:N94)</f>
        <v>286.00000000000006</v>
      </c>
      <c r="O96" s="18"/>
      <c r="P96" s="18"/>
      <c r="Q96" s="18">
        <f>SUM(Q4:Q94)</f>
        <v>624</v>
      </c>
      <c r="R96" s="18">
        <f>SUM(R4:R94)</f>
        <v>93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66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1991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4"/>
      <c r="C4" s="4"/>
      <c r="D4" s="4"/>
      <c r="E4" s="4"/>
      <c r="F4" s="4"/>
      <c r="G4" s="4"/>
      <c r="H4" s="4"/>
      <c r="I4" s="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4"/>
      <c r="C5" s="4"/>
      <c r="D5" s="4"/>
      <c r="E5" s="4"/>
      <c r="F5" s="4"/>
      <c r="G5" s="4"/>
      <c r="H5" s="4"/>
      <c r="I5" s="4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1.2</v>
      </c>
      <c r="AA5" s="14">
        <f t="shared" si="6"/>
        <v>7.999999999999999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4"/>
      <c r="C6" s="4"/>
      <c r="D6" s="4"/>
      <c r="E6" s="4"/>
      <c r="F6" s="4"/>
      <c r="G6" s="4"/>
      <c r="H6" s="4"/>
      <c r="I6" s="4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29</v>
      </c>
      <c r="W6" s="13"/>
      <c r="X6" s="23" t="s">
        <v>42</v>
      </c>
      <c r="Z6" s="21">
        <f>SUM(N18:N24)</f>
        <v>1.7999999999999998</v>
      </c>
      <c r="AA6" s="14">
        <f t="shared" si="6"/>
        <v>11.999999999999996</v>
      </c>
      <c r="AB6" s="21">
        <f>SUM(Q18:Q24)+SUM(R18:R24)</f>
        <v>7</v>
      </c>
      <c r="AC6" s="21">
        <f>100*SUM(Q18:Q24)/AB6</f>
        <v>71.42857142857143</v>
      </c>
    </row>
    <row r="7" spans="1:29" ht="15">
      <c r="A7" s="19">
        <v>32575</v>
      </c>
      <c r="B7" s="4"/>
      <c r="C7" s="4"/>
      <c r="D7" s="4"/>
      <c r="E7" s="4"/>
      <c r="F7" s="4"/>
      <c r="G7" s="4"/>
      <c r="H7" s="4"/>
      <c r="I7" s="4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87.87878787878788</v>
      </c>
      <c r="W7" s="13"/>
      <c r="Y7" s="23" t="s">
        <v>44</v>
      </c>
      <c r="Z7" s="21">
        <f>SUM(N25:N31)</f>
        <v>3</v>
      </c>
      <c r="AA7" s="14">
        <f t="shared" si="6"/>
        <v>19.999999999999996</v>
      </c>
      <c r="AB7" s="21">
        <f>SUM(Q25:Q31)+SUM(R25:R31)</f>
        <v>5</v>
      </c>
      <c r="AC7" s="21">
        <f>100*SUM(Q25:Q31)/AB7</f>
        <v>100</v>
      </c>
    </row>
    <row r="8" spans="1:29" ht="15">
      <c r="A8" s="19">
        <v>32576</v>
      </c>
      <c r="B8" s="4"/>
      <c r="C8" s="4"/>
      <c r="D8" s="4"/>
      <c r="E8" s="4"/>
      <c r="F8" s="4"/>
      <c r="G8" s="4"/>
      <c r="H8" s="4"/>
      <c r="I8" s="4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4.8</v>
      </c>
      <c r="AA8" s="14">
        <f t="shared" si="6"/>
        <v>31.999999999999996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4"/>
      <c r="C9" s="4"/>
      <c r="D9" s="4"/>
      <c r="E9" s="4"/>
      <c r="F9" s="4"/>
      <c r="G9" s="4"/>
      <c r="H9" s="4"/>
      <c r="I9" s="4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1.7999999999999998</v>
      </c>
      <c r="AA9" s="14">
        <f t="shared" si="6"/>
        <v>11.999999999999996</v>
      </c>
      <c r="AB9" s="21">
        <f>SUM(Q39:Q45)+SUM(R39:R45)</f>
        <v>5</v>
      </c>
      <c r="AC9" s="21">
        <f>100*SUM(Q39:Q45)/AB9</f>
        <v>80</v>
      </c>
    </row>
    <row r="10" spans="1:29" ht="15">
      <c r="A10" s="19">
        <v>32578</v>
      </c>
      <c r="B10" s="4"/>
      <c r="C10" s="4"/>
      <c r="D10" s="4"/>
      <c r="E10" s="4"/>
      <c r="F10" s="4"/>
      <c r="G10" s="4"/>
      <c r="H10" s="4"/>
      <c r="I10" s="4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38.88888888888889</v>
      </c>
      <c r="W10" s="13"/>
      <c r="X10" s="24" t="s">
        <v>48</v>
      </c>
      <c r="Z10" s="21">
        <f>SUM(N46:N52)</f>
        <v>-0.6</v>
      </c>
      <c r="AA10" s="14">
        <f t="shared" si="6"/>
        <v>-3.9999999999999996</v>
      </c>
      <c r="AB10" s="21">
        <f>SUM(Q46:Q52)+SUM(R46:R52)</f>
        <v>1</v>
      </c>
      <c r="AC10" s="21">
        <f>100*SUM(Q46:Q52)/AB10</f>
        <v>0</v>
      </c>
    </row>
    <row r="11" spans="1:29" ht="15">
      <c r="A11" s="19">
        <v>32579</v>
      </c>
      <c r="B11" s="4"/>
      <c r="C11" s="4"/>
      <c r="D11" s="4"/>
      <c r="E11" s="4"/>
      <c r="F11" s="4"/>
      <c r="G11" s="4"/>
      <c r="H11" s="4"/>
      <c r="I11" s="4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45.45454545454545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4"/>
      <c r="C12" s="4"/>
      <c r="D12" s="4"/>
      <c r="E12" s="4"/>
      <c r="F12" s="4"/>
      <c r="G12" s="4"/>
      <c r="H12" s="4"/>
      <c r="I12" s="4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41.37931034482759</v>
      </c>
      <c r="W12" s="13"/>
      <c r="X12" s="24" t="s">
        <v>51</v>
      </c>
      <c r="Z12" s="21">
        <f>SUM(N60:N66)</f>
        <v>2.4</v>
      </c>
      <c r="AA12" s="14">
        <f t="shared" si="6"/>
        <v>15.999999999999998</v>
      </c>
      <c r="AB12" s="21">
        <f>SUM(Q60:Q66)+SUM(R60:R66)</f>
        <v>4</v>
      </c>
      <c r="AC12" s="21">
        <f>100*SUM(Q60:Q66)/AB12</f>
        <v>100</v>
      </c>
    </row>
    <row r="13" spans="1:29" ht="15">
      <c r="A13" s="19">
        <v>32581</v>
      </c>
      <c r="B13" s="4"/>
      <c r="C13" s="4"/>
      <c r="D13" s="4"/>
      <c r="E13" s="4"/>
      <c r="F13" s="4"/>
      <c r="G13" s="4"/>
      <c r="H13" s="4"/>
      <c r="I13" s="4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4"/>
      <c r="C14" s="4"/>
      <c r="D14" s="4"/>
      <c r="E14" s="4"/>
      <c r="F14" s="4"/>
      <c r="G14" s="4"/>
      <c r="H14" s="4"/>
      <c r="I14" s="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4"/>
      <c r="C15" s="4"/>
      <c r="D15" s="4"/>
      <c r="E15" s="4"/>
      <c r="F15" s="4"/>
      <c r="G15" s="4"/>
      <c r="H15" s="4"/>
      <c r="I15" s="4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4"/>
      <c r="C16" s="4"/>
      <c r="D16" s="4"/>
      <c r="E16" s="4"/>
      <c r="F16" s="4"/>
      <c r="G16" s="4"/>
      <c r="H16" s="4"/>
      <c r="I16" s="4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0.6</v>
      </c>
      <c r="AA16" s="14">
        <f t="shared" si="6"/>
        <v>3.9999999999999996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6">
        <v>1</v>
      </c>
      <c r="C17" s="6">
        <v>1</v>
      </c>
      <c r="D17" s="4"/>
      <c r="E17" s="4"/>
      <c r="F17" s="4"/>
      <c r="G17" s="4"/>
      <c r="H17" s="4"/>
      <c r="I17" s="4"/>
      <c r="J17" s="18">
        <f t="shared" si="0"/>
        <v>2</v>
      </c>
      <c r="K17" s="18">
        <f t="shared" si="1"/>
        <v>0</v>
      </c>
      <c r="L17" s="18">
        <f t="shared" si="7"/>
        <v>2</v>
      </c>
      <c r="M17" s="18">
        <f t="shared" si="7"/>
        <v>0</v>
      </c>
      <c r="N17" s="14">
        <f t="shared" si="2"/>
        <v>1.2</v>
      </c>
      <c r="O17" s="21">
        <f t="shared" si="8"/>
        <v>1.2</v>
      </c>
      <c r="P17" s="14">
        <f t="shared" si="3"/>
        <v>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15.000000000000002</v>
      </c>
      <c r="AA17" s="18">
        <f>SUM(AA4:AA16)</f>
        <v>99.99999999999999</v>
      </c>
      <c r="AB17" s="18">
        <f>SUM(AB4:AB16)</f>
        <v>33</v>
      </c>
      <c r="AC17" s="21"/>
    </row>
    <row r="18" spans="1:27" ht="15">
      <c r="A18" s="19">
        <v>32586</v>
      </c>
      <c r="B18" s="4"/>
      <c r="C18" s="4"/>
      <c r="D18" s="4"/>
      <c r="E18" s="4"/>
      <c r="F18" s="4"/>
      <c r="G18" s="4"/>
      <c r="H18" s="4"/>
      <c r="I18" s="4"/>
      <c r="J18" s="18">
        <f t="shared" si="0"/>
        <v>0</v>
      </c>
      <c r="K18" s="18">
        <f t="shared" si="1"/>
        <v>0</v>
      </c>
      <c r="L18" s="18">
        <f t="shared" si="7"/>
        <v>2</v>
      </c>
      <c r="M18" s="18">
        <f t="shared" si="7"/>
        <v>0</v>
      </c>
      <c r="N18" s="14">
        <f t="shared" si="2"/>
        <v>0</v>
      </c>
      <c r="O18" s="21">
        <f t="shared" si="8"/>
        <v>1.2</v>
      </c>
      <c r="P18" s="14">
        <f t="shared" si="3"/>
        <v>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4"/>
      <c r="C19" s="4"/>
      <c r="D19" s="4"/>
      <c r="E19" s="4"/>
      <c r="F19" s="4"/>
      <c r="G19" s="4"/>
      <c r="H19" s="4"/>
      <c r="I19" s="4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0</v>
      </c>
      <c r="O19" s="21">
        <f t="shared" si="8"/>
        <v>1.2</v>
      </c>
      <c r="P19" s="14">
        <f t="shared" si="3"/>
        <v>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4"/>
      <c r="C20" s="4"/>
      <c r="D20" s="4"/>
      <c r="E20" s="4"/>
      <c r="F20" s="4"/>
      <c r="G20" s="4"/>
      <c r="H20" s="4"/>
      <c r="I20" s="4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1.2</v>
      </c>
      <c r="P20" s="14">
        <f t="shared" si="3"/>
        <v>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6">
        <v>3</v>
      </c>
      <c r="C21" s="4"/>
      <c r="D21" s="6">
        <v>1</v>
      </c>
      <c r="E21" s="6">
        <v>1</v>
      </c>
      <c r="F21" s="4"/>
      <c r="G21" s="4"/>
      <c r="H21" s="4"/>
      <c r="I21" s="4"/>
      <c r="J21" s="18">
        <f t="shared" si="0"/>
        <v>1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0.6</v>
      </c>
      <c r="O21" s="21">
        <f t="shared" si="8"/>
        <v>1.7999999999999998</v>
      </c>
      <c r="P21" s="14">
        <f t="shared" si="3"/>
        <v>11.999999999999998</v>
      </c>
      <c r="Q21" s="18">
        <f t="shared" si="4"/>
        <v>3</v>
      </c>
      <c r="R21" s="18">
        <f t="shared" si="5"/>
        <v>2</v>
      </c>
      <c r="T21" s="17"/>
      <c r="X21" s="13"/>
      <c r="Y21" s="13"/>
    </row>
    <row r="22" spans="1:25" ht="15">
      <c r="A22" s="19">
        <v>32590</v>
      </c>
      <c r="B22" s="4"/>
      <c r="C22" s="4"/>
      <c r="D22" s="4"/>
      <c r="E22" s="4"/>
      <c r="F22" s="4"/>
      <c r="G22" s="4"/>
      <c r="H22" s="4"/>
      <c r="I22" s="4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1.7999999999999998</v>
      </c>
      <c r="P22" s="14">
        <f t="shared" si="3"/>
        <v>11.999999999999998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4"/>
      <c r="C23" s="4"/>
      <c r="D23" s="4"/>
      <c r="E23" s="4"/>
      <c r="F23" s="4"/>
      <c r="G23" s="4"/>
      <c r="H23" s="4"/>
      <c r="I23" s="4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1.7999999999999998</v>
      </c>
      <c r="P23" s="14">
        <f t="shared" si="3"/>
        <v>11.999999999999998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4"/>
      <c r="C24" s="6">
        <v>2</v>
      </c>
      <c r="D24" s="4"/>
      <c r="E24" s="4"/>
      <c r="F24" s="4"/>
      <c r="G24" s="4"/>
      <c r="H24" s="4"/>
      <c r="I24" s="4"/>
      <c r="J24" s="18">
        <f t="shared" si="0"/>
        <v>2</v>
      </c>
      <c r="K24" s="18">
        <f t="shared" si="1"/>
        <v>0</v>
      </c>
      <c r="L24" s="18">
        <f t="shared" si="7"/>
        <v>5</v>
      </c>
      <c r="M24" s="18">
        <f t="shared" si="7"/>
        <v>0</v>
      </c>
      <c r="N24" s="14">
        <f t="shared" si="2"/>
        <v>1.2</v>
      </c>
      <c r="O24" s="21">
        <f t="shared" si="8"/>
        <v>3</v>
      </c>
      <c r="P24" s="14">
        <f t="shared" si="3"/>
        <v>20</v>
      </c>
      <c r="Q24" s="18">
        <f t="shared" si="4"/>
        <v>2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6">
        <v>1</v>
      </c>
      <c r="C25" s="4"/>
      <c r="D25" s="4"/>
      <c r="E25" s="4"/>
      <c r="F25" s="4"/>
      <c r="G25" s="4"/>
      <c r="H25" s="4"/>
      <c r="I25" s="4"/>
      <c r="J25" s="18">
        <f t="shared" si="0"/>
        <v>1</v>
      </c>
      <c r="K25" s="18">
        <f t="shared" si="1"/>
        <v>0</v>
      </c>
      <c r="L25" s="18">
        <f aca="true" t="shared" si="9" ref="L25:M44">L24+J25</f>
        <v>6</v>
      </c>
      <c r="M25" s="18">
        <f t="shared" si="9"/>
        <v>0</v>
      </c>
      <c r="N25" s="14">
        <f t="shared" si="2"/>
        <v>0.6</v>
      </c>
      <c r="O25" s="21">
        <f t="shared" si="8"/>
        <v>3.6</v>
      </c>
      <c r="P25" s="14">
        <f t="shared" si="3"/>
        <v>24</v>
      </c>
      <c r="Q25" s="18">
        <f t="shared" si="4"/>
        <v>1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4"/>
      <c r="C26" s="4"/>
      <c r="D26" s="4"/>
      <c r="E26" s="4"/>
      <c r="F26" s="4"/>
      <c r="G26" s="4"/>
      <c r="H26" s="4"/>
      <c r="I26" s="4"/>
      <c r="J26" s="18">
        <f t="shared" si="0"/>
        <v>0</v>
      </c>
      <c r="K26" s="18">
        <f t="shared" si="1"/>
        <v>0</v>
      </c>
      <c r="L26" s="18">
        <f t="shared" si="9"/>
        <v>6</v>
      </c>
      <c r="M26" s="18">
        <f t="shared" si="9"/>
        <v>0</v>
      </c>
      <c r="N26" s="14">
        <f t="shared" si="2"/>
        <v>0</v>
      </c>
      <c r="O26" s="21">
        <f t="shared" si="8"/>
        <v>3.6</v>
      </c>
      <c r="P26" s="14">
        <f t="shared" si="3"/>
        <v>24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4"/>
      <c r="C27" s="4"/>
      <c r="D27" s="4"/>
      <c r="E27" s="4"/>
      <c r="F27" s="4"/>
      <c r="G27" s="4"/>
      <c r="H27" s="4"/>
      <c r="I27" s="4"/>
      <c r="J27" s="18">
        <f t="shared" si="0"/>
        <v>0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0</v>
      </c>
      <c r="O27" s="21">
        <f t="shared" si="8"/>
        <v>3.6</v>
      </c>
      <c r="P27" s="14">
        <f t="shared" si="3"/>
        <v>24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6">
        <v>1</v>
      </c>
      <c r="C28" s="4"/>
      <c r="D28" s="4"/>
      <c r="E28" s="4"/>
      <c r="F28" s="6">
        <v>2</v>
      </c>
      <c r="G28" s="6">
        <v>1</v>
      </c>
      <c r="H28" s="4"/>
      <c r="I28" s="4"/>
      <c r="J28" s="18">
        <f t="shared" si="0"/>
        <v>1</v>
      </c>
      <c r="K28" s="18">
        <f t="shared" si="1"/>
        <v>3</v>
      </c>
      <c r="L28" s="18">
        <f t="shared" si="9"/>
        <v>7</v>
      </c>
      <c r="M28" s="18">
        <f t="shared" si="9"/>
        <v>3</v>
      </c>
      <c r="N28" s="14">
        <f t="shared" si="2"/>
        <v>2.4</v>
      </c>
      <c r="O28" s="21">
        <f t="shared" si="8"/>
        <v>6</v>
      </c>
      <c r="P28" s="14">
        <f t="shared" si="3"/>
        <v>40</v>
      </c>
      <c r="Q28" s="18">
        <f t="shared" si="4"/>
        <v>4</v>
      </c>
      <c r="R28" s="18">
        <f t="shared" si="5"/>
        <v>0</v>
      </c>
      <c r="T28" s="17"/>
    </row>
    <row r="29" spans="1:18" ht="15">
      <c r="A29" s="19">
        <v>32597</v>
      </c>
      <c r="B29" s="4"/>
      <c r="C29" s="4"/>
      <c r="D29" s="4"/>
      <c r="E29" s="4"/>
      <c r="F29" s="4"/>
      <c r="G29" s="4"/>
      <c r="H29" s="4"/>
      <c r="I29" s="4"/>
      <c r="J29" s="18">
        <f t="shared" si="0"/>
        <v>0</v>
      </c>
      <c r="K29" s="18">
        <f t="shared" si="1"/>
        <v>0</v>
      </c>
      <c r="L29" s="18">
        <f t="shared" si="9"/>
        <v>7</v>
      </c>
      <c r="M29" s="18">
        <f t="shared" si="9"/>
        <v>3</v>
      </c>
      <c r="N29" s="14">
        <f t="shared" si="2"/>
        <v>0</v>
      </c>
      <c r="O29" s="21">
        <f t="shared" si="8"/>
        <v>6</v>
      </c>
      <c r="P29" s="14">
        <f t="shared" si="3"/>
        <v>40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4"/>
      <c r="C30" s="4"/>
      <c r="D30" s="4"/>
      <c r="E30" s="4"/>
      <c r="F30" s="4"/>
      <c r="G30" s="4"/>
      <c r="H30" s="4"/>
      <c r="I30" s="4"/>
      <c r="J30" s="18">
        <f t="shared" si="0"/>
        <v>0</v>
      </c>
      <c r="K30" s="18">
        <f t="shared" si="1"/>
        <v>0</v>
      </c>
      <c r="L30" s="18">
        <f t="shared" si="9"/>
        <v>7</v>
      </c>
      <c r="M30" s="18">
        <f t="shared" si="9"/>
        <v>3</v>
      </c>
      <c r="N30" s="14">
        <f t="shared" si="2"/>
        <v>0</v>
      </c>
      <c r="O30" s="21">
        <f t="shared" si="8"/>
        <v>6</v>
      </c>
      <c r="P30" s="14">
        <f t="shared" si="3"/>
        <v>40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4"/>
      <c r="C31" s="4"/>
      <c r="D31" s="4"/>
      <c r="E31" s="4"/>
      <c r="F31" s="4"/>
      <c r="G31" s="4"/>
      <c r="H31" s="4"/>
      <c r="I31" s="4"/>
      <c r="J31" s="18">
        <f t="shared" si="0"/>
        <v>0</v>
      </c>
      <c r="K31" s="18">
        <f t="shared" si="1"/>
        <v>0</v>
      </c>
      <c r="L31" s="18">
        <f t="shared" si="9"/>
        <v>7</v>
      </c>
      <c r="M31" s="18">
        <f t="shared" si="9"/>
        <v>3</v>
      </c>
      <c r="N31" s="14">
        <f t="shared" si="2"/>
        <v>0</v>
      </c>
      <c r="O31" s="21">
        <f t="shared" si="8"/>
        <v>6</v>
      </c>
      <c r="P31" s="14">
        <f t="shared" si="3"/>
        <v>40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4"/>
      <c r="C32" s="4"/>
      <c r="D32" s="4"/>
      <c r="E32" s="4"/>
      <c r="F32" s="4"/>
      <c r="G32" s="4"/>
      <c r="H32" s="4"/>
      <c r="I32" s="4"/>
      <c r="J32" s="18">
        <f t="shared" si="0"/>
        <v>0</v>
      </c>
      <c r="K32" s="18">
        <f t="shared" si="1"/>
        <v>0</v>
      </c>
      <c r="L32" s="18">
        <f t="shared" si="9"/>
        <v>7</v>
      </c>
      <c r="M32" s="18">
        <f t="shared" si="9"/>
        <v>3</v>
      </c>
      <c r="N32" s="14">
        <f t="shared" si="2"/>
        <v>0</v>
      </c>
      <c r="O32" s="21">
        <f t="shared" si="8"/>
        <v>6</v>
      </c>
      <c r="P32" s="14">
        <f t="shared" si="3"/>
        <v>40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4"/>
      <c r="C33" s="4"/>
      <c r="D33" s="4"/>
      <c r="E33" s="4"/>
      <c r="F33" s="4"/>
      <c r="G33" s="4"/>
      <c r="H33" s="4"/>
      <c r="I33" s="4"/>
      <c r="J33" s="18">
        <f t="shared" si="0"/>
        <v>0</v>
      </c>
      <c r="K33" s="18">
        <f t="shared" si="1"/>
        <v>0</v>
      </c>
      <c r="L33" s="18">
        <f t="shared" si="9"/>
        <v>7</v>
      </c>
      <c r="M33" s="18">
        <f t="shared" si="9"/>
        <v>3</v>
      </c>
      <c r="N33" s="14">
        <f t="shared" si="2"/>
        <v>0</v>
      </c>
      <c r="O33" s="21">
        <f t="shared" si="8"/>
        <v>6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4"/>
      <c r="C34" s="4"/>
      <c r="D34" s="4"/>
      <c r="E34" s="4"/>
      <c r="F34" s="4"/>
      <c r="G34" s="4"/>
      <c r="H34" s="4"/>
      <c r="I34" s="4"/>
      <c r="J34" s="18">
        <f t="shared" si="0"/>
        <v>0</v>
      </c>
      <c r="K34" s="18">
        <f t="shared" si="1"/>
        <v>0</v>
      </c>
      <c r="L34" s="18">
        <f t="shared" si="9"/>
        <v>7</v>
      </c>
      <c r="M34" s="18">
        <f t="shared" si="9"/>
        <v>3</v>
      </c>
      <c r="N34" s="14">
        <f t="shared" si="2"/>
        <v>0</v>
      </c>
      <c r="O34" s="21">
        <f t="shared" si="8"/>
        <v>6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4"/>
      <c r="C35" s="4"/>
      <c r="D35" s="4"/>
      <c r="E35" s="4"/>
      <c r="F35" s="6">
        <v>1</v>
      </c>
      <c r="G35" s="6">
        <v>1</v>
      </c>
      <c r="H35" s="4"/>
      <c r="I35" s="4"/>
      <c r="J35" s="18">
        <f t="shared" si="0"/>
        <v>0</v>
      </c>
      <c r="K35" s="18">
        <f t="shared" si="1"/>
        <v>2</v>
      </c>
      <c r="L35" s="18">
        <f t="shared" si="9"/>
        <v>7</v>
      </c>
      <c r="M35" s="18">
        <f t="shared" si="9"/>
        <v>5</v>
      </c>
      <c r="N35" s="14">
        <f t="shared" si="2"/>
        <v>1.2</v>
      </c>
      <c r="O35" s="21">
        <f t="shared" si="8"/>
        <v>7.2</v>
      </c>
      <c r="P35" s="14">
        <f t="shared" si="3"/>
        <v>48</v>
      </c>
      <c r="Q35" s="18">
        <f t="shared" si="4"/>
        <v>2</v>
      </c>
      <c r="R35" s="18">
        <f t="shared" si="5"/>
        <v>0</v>
      </c>
    </row>
    <row r="36" spans="1:18" ht="15">
      <c r="A36" s="19">
        <v>32604</v>
      </c>
      <c r="B36" s="4"/>
      <c r="C36" s="4"/>
      <c r="D36" s="4"/>
      <c r="E36" s="4"/>
      <c r="F36" s="4"/>
      <c r="G36" s="4"/>
      <c r="H36" s="4"/>
      <c r="I36" s="4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7</v>
      </c>
      <c r="M36" s="18">
        <f t="shared" si="9"/>
        <v>5</v>
      </c>
      <c r="N36" s="14">
        <f aca="true" t="shared" si="12" ref="N36:N67">(+J36+K36)*($J$96/($J$96+$K$96))</f>
        <v>0</v>
      </c>
      <c r="O36" s="21">
        <f t="shared" si="8"/>
        <v>7.2</v>
      </c>
      <c r="P36" s="14">
        <f aca="true" t="shared" si="13" ref="P36:P67">O36*100/$N$96</f>
        <v>48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4"/>
      <c r="C37" s="4"/>
      <c r="D37" s="4"/>
      <c r="E37" s="4"/>
      <c r="F37" s="4"/>
      <c r="G37" s="4"/>
      <c r="H37" s="4"/>
      <c r="I37" s="4"/>
      <c r="J37" s="18">
        <f t="shared" si="10"/>
        <v>0</v>
      </c>
      <c r="K37" s="18">
        <f t="shared" si="11"/>
        <v>0</v>
      </c>
      <c r="L37" s="18">
        <f t="shared" si="9"/>
        <v>7</v>
      </c>
      <c r="M37" s="18">
        <f t="shared" si="9"/>
        <v>5</v>
      </c>
      <c r="N37" s="14">
        <f t="shared" si="12"/>
        <v>0</v>
      </c>
      <c r="O37" s="21">
        <f aca="true" t="shared" si="16" ref="O37:O68">O36+N37</f>
        <v>7.2</v>
      </c>
      <c r="P37" s="14">
        <f t="shared" si="13"/>
        <v>48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6">
        <v>2</v>
      </c>
      <c r="C38" s="6">
        <v>2</v>
      </c>
      <c r="D38" s="4"/>
      <c r="E38" s="4"/>
      <c r="F38" s="6">
        <v>1</v>
      </c>
      <c r="G38" s="6">
        <v>1</v>
      </c>
      <c r="H38" s="5" t="s">
        <v>67</v>
      </c>
      <c r="I38" s="4"/>
      <c r="J38" s="18">
        <f t="shared" si="10"/>
        <v>4</v>
      </c>
      <c r="K38" s="18">
        <f t="shared" si="11"/>
        <v>2</v>
      </c>
      <c r="L38" s="18">
        <f t="shared" si="9"/>
        <v>11</v>
      </c>
      <c r="M38" s="18">
        <f t="shared" si="9"/>
        <v>7</v>
      </c>
      <c r="N38" s="14">
        <f t="shared" si="12"/>
        <v>3.5999999999999996</v>
      </c>
      <c r="O38" s="21">
        <f t="shared" si="16"/>
        <v>10.8</v>
      </c>
      <c r="P38" s="14">
        <f t="shared" si="13"/>
        <v>72</v>
      </c>
      <c r="Q38" s="18">
        <f t="shared" si="14"/>
        <v>6</v>
      </c>
      <c r="R38" s="18">
        <f t="shared" si="15"/>
        <v>0</v>
      </c>
    </row>
    <row r="39" spans="1:19" ht="15">
      <c r="A39" s="19">
        <v>32607</v>
      </c>
      <c r="B39" s="4"/>
      <c r="C39" s="4"/>
      <c r="D39" s="4"/>
      <c r="E39" s="4"/>
      <c r="F39" s="4"/>
      <c r="G39" s="4"/>
      <c r="H39" s="4"/>
      <c r="I39" s="4"/>
      <c r="J39" s="18">
        <f t="shared" si="10"/>
        <v>0</v>
      </c>
      <c r="K39" s="18">
        <f t="shared" si="11"/>
        <v>0</v>
      </c>
      <c r="L39" s="18">
        <f t="shared" si="9"/>
        <v>11</v>
      </c>
      <c r="M39" s="18">
        <f t="shared" si="9"/>
        <v>7</v>
      </c>
      <c r="N39" s="14">
        <f t="shared" si="12"/>
        <v>0</v>
      </c>
      <c r="O39" s="21">
        <f t="shared" si="16"/>
        <v>10.8</v>
      </c>
      <c r="P39" s="14">
        <f t="shared" si="13"/>
        <v>72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4"/>
      <c r="C40" s="6">
        <v>1</v>
      </c>
      <c r="D40" s="4"/>
      <c r="E40" s="4"/>
      <c r="F40" s="6">
        <v>1</v>
      </c>
      <c r="G40" s="4"/>
      <c r="H40" s="4"/>
      <c r="I40" s="4"/>
      <c r="J40" s="18">
        <f t="shared" si="10"/>
        <v>1</v>
      </c>
      <c r="K40" s="18">
        <f t="shared" si="11"/>
        <v>1</v>
      </c>
      <c r="L40" s="18">
        <f t="shared" si="9"/>
        <v>12</v>
      </c>
      <c r="M40" s="18">
        <f t="shared" si="9"/>
        <v>8</v>
      </c>
      <c r="N40" s="14">
        <f t="shared" si="12"/>
        <v>1.2</v>
      </c>
      <c r="O40" s="21">
        <f t="shared" si="16"/>
        <v>12</v>
      </c>
      <c r="P40" s="14">
        <f t="shared" si="13"/>
        <v>80</v>
      </c>
      <c r="Q40" s="18">
        <f t="shared" si="14"/>
        <v>2</v>
      </c>
      <c r="R40" s="18">
        <f t="shared" si="15"/>
        <v>0</v>
      </c>
    </row>
    <row r="41" spans="1:18" ht="15">
      <c r="A41" s="19">
        <v>32609</v>
      </c>
      <c r="B41" s="4"/>
      <c r="C41" s="4"/>
      <c r="D41" s="4"/>
      <c r="E41" s="4"/>
      <c r="F41" s="4"/>
      <c r="G41" s="4"/>
      <c r="H41" s="4"/>
      <c r="I41" s="4"/>
      <c r="J41" s="18">
        <f t="shared" si="10"/>
        <v>0</v>
      </c>
      <c r="K41" s="18">
        <f t="shared" si="11"/>
        <v>0</v>
      </c>
      <c r="L41" s="18">
        <f t="shared" si="9"/>
        <v>12</v>
      </c>
      <c r="M41" s="18">
        <f t="shared" si="9"/>
        <v>8</v>
      </c>
      <c r="N41" s="14">
        <f t="shared" si="12"/>
        <v>0</v>
      </c>
      <c r="O41" s="21">
        <f t="shared" si="16"/>
        <v>12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4"/>
      <c r="C42" s="4"/>
      <c r="D42" s="4"/>
      <c r="E42" s="4"/>
      <c r="F42" s="4"/>
      <c r="G42" s="4"/>
      <c r="H42" s="4"/>
      <c r="I42" s="4"/>
      <c r="J42" s="18">
        <f t="shared" si="10"/>
        <v>0</v>
      </c>
      <c r="K42" s="18">
        <f t="shared" si="11"/>
        <v>0</v>
      </c>
      <c r="L42" s="18">
        <f t="shared" si="9"/>
        <v>12</v>
      </c>
      <c r="M42" s="18">
        <f t="shared" si="9"/>
        <v>8</v>
      </c>
      <c r="N42" s="14">
        <f t="shared" si="12"/>
        <v>0</v>
      </c>
      <c r="O42" s="21">
        <f t="shared" si="16"/>
        <v>12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4"/>
      <c r="C43" s="4"/>
      <c r="D43" s="4"/>
      <c r="E43" s="4"/>
      <c r="F43" s="4"/>
      <c r="G43" s="4"/>
      <c r="H43" s="4"/>
      <c r="I43" s="4"/>
      <c r="J43" s="18">
        <f t="shared" si="10"/>
        <v>0</v>
      </c>
      <c r="K43" s="18">
        <f t="shared" si="11"/>
        <v>0</v>
      </c>
      <c r="L43" s="18">
        <f t="shared" si="9"/>
        <v>12</v>
      </c>
      <c r="M43" s="18">
        <f t="shared" si="9"/>
        <v>8</v>
      </c>
      <c r="N43" s="14">
        <f t="shared" si="12"/>
        <v>0</v>
      </c>
      <c r="O43" s="21">
        <f t="shared" si="16"/>
        <v>12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4"/>
      <c r="C44" s="4"/>
      <c r="D44" s="4"/>
      <c r="E44" s="4"/>
      <c r="F44" s="4"/>
      <c r="G44" s="4"/>
      <c r="H44" s="4"/>
      <c r="I44" s="4"/>
      <c r="J44" s="18">
        <f t="shared" si="10"/>
        <v>0</v>
      </c>
      <c r="K44" s="18">
        <f t="shared" si="11"/>
        <v>0</v>
      </c>
      <c r="L44" s="18">
        <f t="shared" si="9"/>
        <v>12</v>
      </c>
      <c r="M44" s="18">
        <f t="shared" si="9"/>
        <v>8</v>
      </c>
      <c r="N44" s="14">
        <f t="shared" si="12"/>
        <v>0</v>
      </c>
      <c r="O44" s="21">
        <f t="shared" si="16"/>
        <v>12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4"/>
      <c r="C45" s="4"/>
      <c r="D45" s="4"/>
      <c r="E45" s="4"/>
      <c r="F45" s="6">
        <v>1</v>
      </c>
      <c r="G45" s="6">
        <v>1</v>
      </c>
      <c r="H45" s="4"/>
      <c r="I45" s="6">
        <v>1</v>
      </c>
      <c r="J45" s="18">
        <f t="shared" si="10"/>
        <v>0</v>
      </c>
      <c r="K45" s="18">
        <f t="shared" si="11"/>
        <v>1</v>
      </c>
      <c r="L45" s="18">
        <f aca="true" t="shared" si="17" ref="L45:M64">L44+J45</f>
        <v>12</v>
      </c>
      <c r="M45" s="18">
        <f t="shared" si="17"/>
        <v>9</v>
      </c>
      <c r="N45" s="14">
        <f t="shared" si="12"/>
        <v>0.6</v>
      </c>
      <c r="O45" s="21">
        <f t="shared" si="16"/>
        <v>12.6</v>
      </c>
      <c r="P45" s="14">
        <f t="shared" si="13"/>
        <v>84</v>
      </c>
      <c r="Q45" s="18">
        <f t="shared" si="14"/>
        <v>2</v>
      </c>
      <c r="R45" s="18">
        <f t="shared" si="15"/>
        <v>1</v>
      </c>
    </row>
    <row r="46" spans="1:18" ht="15">
      <c r="A46" s="19">
        <v>32614</v>
      </c>
      <c r="B46" s="4"/>
      <c r="C46" s="4"/>
      <c r="D46" s="4"/>
      <c r="E46" s="4"/>
      <c r="F46" s="4"/>
      <c r="G46" s="4"/>
      <c r="H46" s="4"/>
      <c r="I46" s="4"/>
      <c r="J46" s="18">
        <f t="shared" si="10"/>
        <v>0</v>
      </c>
      <c r="K46" s="18">
        <f t="shared" si="11"/>
        <v>0</v>
      </c>
      <c r="L46" s="18">
        <f t="shared" si="17"/>
        <v>12</v>
      </c>
      <c r="M46" s="18">
        <f t="shared" si="17"/>
        <v>9</v>
      </c>
      <c r="N46" s="14">
        <f t="shared" si="12"/>
        <v>0</v>
      </c>
      <c r="O46" s="21">
        <f t="shared" si="16"/>
        <v>12.6</v>
      </c>
      <c r="P46" s="14">
        <f t="shared" si="13"/>
        <v>84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4"/>
      <c r="C47" s="4"/>
      <c r="D47" s="4"/>
      <c r="E47" s="4"/>
      <c r="F47" s="4"/>
      <c r="G47" s="4"/>
      <c r="H47" s="4"/>
      <c r="I47" s="4"/>
      <c r="J47" s="18">
        <f t="shared" si="10"/>
        <v>0</v>
      </c>
      <c r="K47" s="18">
        <f t="shared" si="11"/>
        <v>0</v>
      </c>
      <c r="L47" s="18">
        <f t="shared" si="17"/>
        <v>12</v>
      </c>
      <c r="M47" s="18">
        <f t="shared" si="17"/>
        <v>9</v>
      </c>
      <c r="N47" s="14">
        <f t="shared" si="12"/>
        <v>0</v>
      </c>
      <c r="O47" s="21">
        <f t="shared" si="16"/>
        <v>12.6</v>
      </c>
      <c r="P47" s="14">
        <f t="shared" si="13"/>
        <v>84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4"/>
      <c r="C48" s="4"/>
      <c r="D48" s="4"/>
      <c r="E48" s="4"/>
      <c r="F48" s="4"/>
      <c r="G48" s="4"/>
      <c r="H48" s="4"/>
      <c r="I48" s="4"/>
      <c r="J48" s="18">
        <f t="shared" si="10"/>
        <v>0</v>
      </c>
      <c r="K48" s="18">
        <f t="shared" si="11"/>
        <v>0</v>
      </c>
      <c r="L48" s="18">
        <f t="shared" si="17"/>
        <v>12</v>
      </c>
      <c r="M48" s="18">
        <f t="shared" si="17"/>
        <v>9</v>
      </c>
      <c r="N48" s="14">
        <f t="shared" si="12"/>
        <v>0</v>
      </c>
      <c r="O48" s="21">
        <f t="shared" si="16"/>
        <v>12.6</v>
      </c>
      <c r="P48" s="14">
        <f t="shared" si="13"/>
        <v>84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4"/>
      <c r="C49" s="4"/>
      <c r="D49" s="4"/>
      <c r="E49" s="6">
        <v>1</v>
      </c>
      <c r="F49" s="4"/>
      <c r="G49" s="4"/>
      <c r="H49" s="4"/>
      <c r="I49" s="4"/>
      <c r="J49" s="18">
        <f t="shared" si="10"/>
        <v>-1</v>
      </c>
      <c r="K49" s="18">
        <f t="shared" si="11"/>
        <v>0</v>
      </c>
      <c r="L49" s="18">
        <f t="shared" si="17"/>
        <v>11</v>
      </c>
      <c r="M49" s="18">
        <f t="shared" si="17"/>
        <v>9</v>
      </c>
      <c r="N49" s="14">
        <f t="shared" si="12"/>
        <v>-0.6</v>
      </c>
      <c r="O49" s="21">
        <f t="shared" si="16"/>
        <v>12</v>
      </c>
      <c r="P49" s="14">
        <f t="shared" si="13"/>
        <v>80</v>
      </c>
      <c r="Q49" s="18">
        <f t="shared" si="14"/>
        <v>0</v>
      </c>
      <c r="R49" s="18">
        <f t="shared" si="15"/>
        <v>1</v>
      </c>
    </row>
    <row r="50" spans="1:18" ht="15">
      <c r="A50" s="19">
        <v>32618</v>
      </c>
      <c r="B50" s="4"/>
      <c r="C50" s="4"/>
      <c r="D50" s="4"/>
      <c r="E50" s="4"/>
      <c r="F50" s="4"/>
      <c r="G50" s="4"/>
      <c r="H50" s="4"/>
      <c r="I50" s="4"/>
      <c r="J50" s="18">
        <f t="shared" si="10"/>
        <v>0</v>
      </c>
      <c r="K50" s="18">
        <f t="shared" si="11"/>
        <v>0</v>
      </c>
      <c r="L50" s="18">
        <f t="shared" si="17"/>
        <v>11</v>
      </c>
      <c r="M50" s="18">
        <f t="shared" si="17"/>
        <v>9</v>
      </c>
      <c r="N50" s="14">
        <f t="shared" si="12"/>
        <v>0</v>
      </c>
      <c r="O50" s="21">
        <f t="shared" si="16"/>
        <v>12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4"/>
      <c r="C51" s="4"/>
      <c r="D51" s="4"/>
      <c r="E51" s="4"/>
      <c r="F51" s="4"/>
      <c r="G51" s="4"/>
      <c r="H51" s="4"/>
      <c r="I51" s="4"/>
      <c r="J51" s="18">
        <f t="shared" si="10"/>
        <v>0</v>
      </c>
      <c r="K51" s="18">
        <f t="shared" si="11"/>
        <v>0</v>
      </c>
      <c r="L51" s="18">
        <f t="shared" si="17"/>
        <v>11</v>
      </c>
      <c r="M51" s="18">
        <f t="shared" si="17"/>
        <v>9</v>
      </c>
      <c r="N51" s="14">
        <f t="shared" si="12"/>
        <v>0</v>
      </c>
      <c r="O51" s="21">
        <f t="shared" si="16"/>
        <v>12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4"/>
      <c r="C52" s="4"/>
      <c r="D52" s="4"/>
      <c r="E52" s="4"/>
      <c r="F52" s="4"/>
      <c r="G52" s="4"/>
      <c r="H52" s="4"/>
      <c r="I52" s="4"/>
      <c r="J52" s="18">
        <f t="shared" si="10"/>
        <v>0</v>
      </c>
      <c r="K52" s="18">
        <f t="shared" si="11"/>
        <v>0</v>
      </c>
      <c r="L52" s="18">
        <f t="shared" si="17"/>
        <v>11</v>
      </c>
      <c r="M52" s="18">
        <f t="shared" si="17"/>
        <v>9</v>
      </c>
      <c r="N52" s="14">
        <f t="shared" si="12"/>
        <v>0</v>
      </c>
      <c r="O52" s="21">
        <f t="shared" si="16"/>
        <v>12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4"/>
      <c r="C53" s="4"/>
      <c r="D53" s="4"/>
      <c r="E53" s="4"/>
      <c r="F53" s="4"/>
      <c r="G53" s="4"/>
      <c r="H53" s="4"/>
      <c r="I53" s="4"/>
      <c r="J53" s="18">
        <f t="shared" si="10"/>
        <v>0</v>
      </c>
      <c r="K53" s="18">
        <f t="shared" si="11"/>
        <v>0</v>
      </c>
      <c r="L53" s="18">
        <f t="shared" si="17"/>
        <v>11</v>
      </c>
      <c r="M53" s="18">
        <f t="shared" si="17"/>
        <v>9</v>
      </c>
      <c r="N53" s="14">
        <f t="shared" si="12"/>
        <v>0</v>
      </c>
      <c r="O53" s="21">
        <f t="shared" si="16"/>
        <v>12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4"/>
      <c r="C54" s="4"/>
      <c r="D54" s="4"/>
      <c r="E54" s="4"/>
      <c r="F54" s="4"/>
      <c r="G54" s="4"/>
      <c r="H54" s="4"/>
      <c r="I54" s="4"/>
      <c r="J54" s="18">
        <f t="shared" si="10"/>
        <v>0</v>
      </c>
      <c r="K54" s="18">
        <f t="shared" si="11"/>
        <v>0</v>
      </c>
      <c r="L54" s="18">
        <f t="shared" si="17"/>
        <v>11</v>
      </c>
      <c r="M54" s="18">
        <f t="shared" si="17"/>
        <v>9</v>
      </c>
      <c r="N54" s="14">
        <f t="shared" si="12"/>
        <v>0</v>
      </c>
      <c r="O54" s="21">
        <f t="shared" si="16"/>
        <v>12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4"/>
      <c r="C55" s="4"/>
      <c r="D55" s="4"/>
      <c r="E55" s="4"/>
      <c r="F55" s="4"/>
      <c r="G55" s="4"/>
      <c r="H55" s="4"/>
      <c r="I55" s="4"/>
      <c r="J55" s="18">
        <f t="shared" si="10"/>
        <v>0</v>
      </c>
      <c r="K55" s="18">
        <f t="shared" si="11"/>
        <v>0</v>
      </c>
      <c r="L55" s="18">
        <f t="shared" si="17"/>
        <v>11</v>
      </c>
      <c r="M55" s="18">
        <f t="shared" si="17"/>
        <v>9</v>
      </c>
      <c r="N55" s="14">
        <f t="shared" si="12"/>
        <v>0</v>
      </c>
      <c r="O55" s="21">
        <f t="shared" si="16"/>
        <v>12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4"/>
      <c r="C56" s="4"/>
      <c r="D56" s="4"/>
      <c r="E56" s="4"/>
      <c r="F56" s="4"/>
      <c r="G56" s="4"/>
      <c r="H56" s="4"/>
      <c r="I56" s="4"/>
      <c r="J56" s="18">
        <f t="shared" si="10"/>
        <v>0</v>
      </c>
      <c r="K56" s="18">
        <f t="shared" si="11"/>
        <v>0</v>
      </c>
      <c r="L56" s="18">
        <f t="shared" si="17"/>
        <v>11</v>
      </c>
      <c r="M56" s="18">
        <f t="shared" si="17"/>
        <v>9</v>
      </c>
      <c r="N56" s="14">
        <f t="shared" si="12"/>
        <v>0</v>
      </c>
      <c r="O56" s="21">
        <f t="shared" si="16"/>
        <v>12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4"/>
      <c r="C57" s="4"/>
      <c r="D57" s="4"/>
      <c r="E57" s="4"/>
      <c r="F57" s="4"/>
      <c r="G57" s="4"/>
      <c r="H57" s="4"/>
      <c r="I57" s="4"/>
      <c r="J57" s="18">
        <f t="shared" si="10"/>
        <v>0</v>
      </c>
      <c r="K57" s="18">
        <f t="shared" si="11"/>
        <v>0</v>
      </c>
      <c r="L57" s="18">
        <f t="shared" si="17"/>
        <v>11</v>
      </c>
      <c r="M57" s="18">
        <f t="shared" si="17"/>
        <v>9</v>
      </c>
      <c r="N57" s="14">
        <f t="shared" si="12"/>
        <v>0</v>
      </c>
      <c r="O57" s="21">
        <f t="shared" si="16"/>
        <v>12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4"/>
      <c r="C58" s="4"/>
      <c r="D58" s="4"/>
      <c r="E58" s="4"/>
      <c r="F58" s="4"/>
      <c r="G58" s="4"/>
      <c r="H58" s="4"/>
      <c r="I58" s="4"/>
      <c r="J58" s="18">
        <f t="shared" si="10"/>
        <v>0</v>
      </c>
      <c r="K58" s="18">
        <f t="shared" si="11"/>
        <v>0</v>
      </c>
      <c r="L58" s="18">
        <f t="shared" si="17"/>
        <v>11</v>
      </c>
      <c r="M58" s="18">
        <f t="shared" si="17"/>
        <v>9</v>
      </c>
      <c r="N58" s="14">
        <f t="shared" si="12"/>
        <v>0</v>
      </c>
      <c r="O58" s="21">
        <f t="shared" si="16"/>
        <v>12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4"/>
      <c r="C59" s="4"/>
      <c r="D59" s="4"/>
      <c r="E59" s="4"/>
      <c r="F59" s="4"/>
      <c r="G59" s="4"/>
      <c r="H59" s="4"/>
      <c r="I59" s="4"/>
      <c r="J59" s="18">
        <f t="shared" si="10"/>
        <v>0</v>
      </c>
      <c r="K59" s="18">
        <f t="shared" si="11"/>
        <v>0</v>
      </c>
      <c r="L59" s="18">
        <f t="shared" si="17"/>
        <v>11</v>
      </c>
      <c r="M59" s="18">
        <f t="shared" si="17"/>
        <v>9</v>
      </c>
      <c r="N59" s="14">
        <f t="shared" si="12"/>
        <v>0</v>
      </c>
      <c r="O59" s="21">
        <f t="shared" si="16"/>
        <v>12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4"/>
      <c r="C60" s="4"/>
      <c r="D60" s="4"/>
      <c r="E60" s="4"/>
      <c r="F60" s="4"/>
      <c r="G60" s="4"/>
      <c r="H60" s="4"/>
      <c r="I60" s="4"/>
      <c r="J60" s="18">
        <f t="shared" si="10"/>
        <v>0</v>
      </c>
      <c r="K60" s="18">
        <f t="shared" si="11"/>
        <v>0</v>
      </c>
      <c r="L60" s="18">
        <f t="shared" si="17"/>
        <v>11</v>
      </c>
      <c r="M60" s="18">
        <f t="shared" si="17"/>
        <v>9</v>
      </c>
      <c r="N60" s="14">
        <f t="shared" si="12"/>
        <v>0</v>
      </c>
      <c r="O60" s="21">
        <f t="shared" si="16"/>
        <v>12</v>
      </c>
      <c r="P60" s="14">
        <f t="shared" si="13"/>
        <v>80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4"/>
      <c r="C61" s="4"/>
      <c r="D61" s="4"/>
      <c r="E61" s="4"/>
      <c r="F61" s="4"/>
      <c r="G61" s="4"/>
      <c r="H61" s="4"/>
      <c r="I61" s="4"/>
      <c r="J61" s="18">
        <f t="shared" si="10"/>
        <v>0</v>
      </c>
      <c r="K61" s="18">
        <f t="shared" si="11"/>
        <v>0</v>
      </c>
      <c r="L61" s="18">
        <f t="shared" si="17"/>
        <v>11</v>
      </c>
      <c r="M61" s="18">
        <f t="shared" si="17"/>
        <v>9</v>
      </c>
      <c r="N61" s="14">
        <f t="shared" si="12"/>
        <v>0</v>
      </c>
      <c r="O61" s="21">
        <f t="shared" si="16"/>
        <v>12</v>
      </c>
      <c r="P61" s="14">
        <f t="shared" si="13"/>
        <v>80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6">
        <v>2</v>
      </c>
      <c r="C62" s="4"/>
      <c r="D62" s="4"/>
      <c r="E62" s="4"/>
      <c r="F62" s="4"/>
      <c r="G62" s="6">
        <v>1</v>
      </c>
      <c r="H62" s="4"/>
      <c r="I62" s="4"/>
      <c r="J62" s="18">
        <f t="shared" si="10"/>
        <v>2</v>
      </c>
      <c r="K62" s="18">
        <f t="shared" si="11"/>
        <v>1</v>
      </c>
      <c r="L62" s="18">
        <f t="shared" si="17"/>
        <v>13</v>
      </c>
      <c r="M62" s="18">
        <f t="shared" si="17"/>
        <v>10</v>
      </c>
      <c r="N62" s="14">
        <f t="shared" si="12"/>
        <v>1.7999999999999998</v>
      </c>
      <c r="O62" s="21">
        <f t="shared" si="16"/>
        <v>13.8</v>
      </c>
      <c r="P62" s="14">
        <f t="shared" si="13"/>
        <v>92</v>
      </c>
      <c r="Q62" s="18">
        <f t="shared" si="14"/>
        <v>3</v>
      </c>
      <c r="R62" s="18">
        <f t="shared" si="15"/>
        <v>0</v>
      </c>
    </row>
    <row r="63" spans="1:18" ht="15">
      <c r="A63" s="19">
        <v>32631</v>
      </c>
      <c r="B63" s="4"/>
      <c r="C63" s="4"/>
      <c r="D63" s="4"/>
      <c r="E63" s="4"/>
      <c r="F63" s="4"/>
      <c r="G63" s="4"/>
      <c r="H63" s="4"/>
      <c r="I63" s="4"/>
      <c r="J63" s="18">
        <f t="shared" si="10"/>
        <v>0</v>
      </c>
      <c r="K63" s="18">
        <f t="shared" si="11"/>
        <v>0</v>
      </c>
      <c r="L63" s="18">
        <f t="shared" si="17"/>
        <v>13</v>
      </c>
      <c r="M63" s="18">
        <f t="shared" si="17"/>
        <v>10</v>
      </c>
      <c r="N63" s="14">
        <f t="shared" si="12"/>
        <v>0</v>
      </c>
      <c r="O63" s="21">
        <f t="shared" si="16"/>
        <v>13.8</v>
      </c>
      <c r="P63" s="14">
        <f t="shared" si="13"/>
        <v>92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4"/>
      <c r="C64" s="4"/>
      <c r="D64" s="4"/>
      <c r="E64" s="4"/>
      <c r="F64" s="4"/>
      <c r="G64" s="4"/>
      <c r="H64" s="4"/>
      <c r="I64" s="4"/>
      <c r="J64" s="18">
        <f t="shared" si="10"/>
        <v>0</v>
      </c>
      <c r="K64" s="18">
        <f t="shared" si="11"/>
        <v>0</v>
      </c>
      <c r="L64" s="18">
        <f t="shared" si="17"/>
        <v>13</v>
      </c>
      <c r="M64" s="18">
        <f t="shared" si="17"/>
        <v>10</v>
      </c>
      <c r="N64" s="14">
        <f t="shared" si="12"/>
        <v>0</v>
      </c>
      <c r="O64" s="21">
        <f t="shared" si="16"/>
        <v>13.8</v>
      </c>
      <c r="P64" s="14">
        <f t="shared" si="13"/>
        <v>92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4"/>
      <c r="C65" s="4"/>
      <c r="D65" s="4"/>
      <c r="E65" s="4"/>
      <c r="F65" s="4"/>
      <c r="G65" s="4"/>
      <c r="H65" s="4"/>
      <c r="I65" s="4"/>
      <c r="J65" s="18">
        <f t="shared" si="10"/>
        <v>0</v>
      </c>
      <c r="K65" s="18">
        <f t="shared" si="11"/>
        <v>0</v>
      </c>
      <c r="L65" s="18">
        <f aca="true" t="shared" si="18" ref="L65:M84">L64+J65</f>
        <v>13</v>
      </c>
      <c r="M65" s="18">
        <f t="shared" si="18"/>
        <v>10</v>
      </c>
      <c r="N65" s="14">
        <f t="shared" si="12"/>
        <v>0</v>
      </c>
      <c r="O65" s="21">
        <f t="shared" si="16"/>
        <v>13.8</v>
      </c>
      <c r="P65" s="14">
        <f t="shared" si="13"/>
        <v>92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4"/>
      <c r="C66" s="6">
        <v>1</v>
      </c>
      <c r="D66" s="4"/>
      <c r="E66" s="4"/>
      <c r="F66" s="4"/>
      <c r="G66" s="4"/>
      <c r="H66" s="4"/>
      <c r="I66" s="4"/>
      <c r="J66" s="18">
        <f t="shared" si="10"/>
        <v>1</v>
      </c>
      <c r="K66" s="18">
        <f t="shared" si="11"/>
        <v>0</v>
      </c>
      <c r="L66" s="18">
        <f t="shared" si="18"/>
        <v>14</v>
      </c>
      <c r="M66" s="18">
        <f t="shared" si="18"/>
        <v>10</v>
      </c>
      <c r="N66" s="14">
        <f t="shared" si="12"/>
        <v>0.6</v>
      </c>
      <c r="O66" s="21">
        <f t="shared" si="16"/>
        <v>14.4</v>
      </c>
      <c r="P66" s="14">
        <f t="shared" si="13"/>
        <v>96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4"/>
      <c r="C67" s="4"/>
      <c r="D67" s="4"/>
      <c r="E67" s="4"/>
      <c r="F67" s="4"/>
      <c r="G67" s="4"/>
      <c r="H67" s="4"/>
      <c r="I67" s="4"/>
      <c r="J67" s="18">
        <f t="shared" si="10"/>
        <v>0</v>
      </c>
      <c r="K67" s="18">
        <f t="shared" si="11"/>
        <v>0</v>
      </c>
      <c r="L67" s="18">
        <f t="shared" si="18"/>
        <v>14</v>
      </c>
      <c r="M67" s="18">
        <f t="shared" si="18"/>
        <v>10</v>
      </c>
      <c r="N67" s="14">
        <f t="shared" si="12"/>
        <v>0</v>
      </c>
      <c r="O67" s="21">
        <f t="shared" si="16"/>
        <v>14.4</v>
      </c>
      <c r="P67" s="14">
        <f t="shared" si="13"/>
        <v>96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4"/>
      <c r="C68" s="4"/>
      <c r="D68" s="4"/>
      <c r="E68" s="4"/>
      <c r="F68" s="4"/>
      <c r="G68" s="4"/>
      <c r="H68" s="4"/>
      <c r="I68" s="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14</v>
      </c>
      <c r="M68" s="18">
        <f t="shared" si="18"/>
        <v>10</v>
      </c>
      <c r="N68" s="14">
        <f aca="true" t="shared" si="21" ref="N68:N94">(+J68+K68)*($J$96/($J$96+$K$96))</f>
        <v>0</v>
      </c>
      <c r="O68" s="21">
        <f t="shared" si="16"/>
        <v>14.4</v>
      </c>
      <c r="P68" s="14">
        <f aca="true" t="shared" si="22" ref="P68:P94">O68*100/$N$96</f>
        <v>96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4"/>
      <c r="C69" s="4"/>
      <c r="D69" s="4"/>
      <c r="E69" s="4"/>
      <c r="F69" s="4"/>
      <c r="G69" s="4"/>
      <c r="H69" s="4"/>
      <c r="I69" s="4"/>
      <c r="J69" s="18">
        <f t="shared" si="19"/>
        <v>0</v>
      </c>
      <c r="K69" s="18">
        <f t="shared" si="20"/>
        <v>0</v>
      </c>
      <c r="L69" s="18">
        <f t="shared" si="18"/>
        <v>14</v>
      </c>
      <c r="M69" s="18">
        <f t="shared" si="18"/>
        <v>10</v>
      </c>
      <c r="N69" s="14">
        <f t="shared" si="21"/>
        <v>0</v>
      </c>
      <c r="O69" s="21">
        <f aca="true" t="shared" si="25" ref="O69:O94">O68+N69</f>
        <v>14.4</v>
      </c>
      <c r="P69" s="14">
        <f t="shared" si="22"/>
        <v>96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4"/>
      <c r="C70" s="4"/>
      <c r="D70" s="4"/>
      <c r="E70" s="4"/>
      <c r="F70" s="4"/>
      <c r="G70" s="4"/>
      <c r="H70" s="4"/>
      <c r="I70" s="4"/>
      <c r="J70" s="18">
        <f t="shared" si="19"/>
        <v>0</v>
      </c>
      <c r="K70" s="18">
        <f t="shared" si="20"/>
        <v>0</v>
      </c>
      <c r="L70" s="18">
        <f t="shared" si="18"/>
        <v>14</v>
      </c>
      <c r="M70" s="18">
        <f t="shared" si="18"/>
        <v>10</v>
      </c>
      <c r="N70" s="14">
        <f t="shared" si="21"/>
        <v>0</v>
      </c>
      <c r="O70" s="21">
        <f t="shared" si="25"/>
        <v>14.4</v>
      </c>
      <c r="P70" s="14">
        <f t="shared" si="22"/>
        <v>96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4"/>
      <c r="C71" s="4"/>
      <c r="D71" s="4"/>
      <c r="E71" s="4"/>
      <c r="F71" s="4"/>
      <c r="G71" s="4"/>
      <c r="H71" s="4"/>
      <c r="I71" s="4"/>
      <c r="J71" s="18">
        <f t="shared" si="19"/>
        <v>0</v>
      </c>
      <c r="K71" s="18">
        <f t="shared" si="20"/>
        <v>0</v>
      </c>
      <c r="L71" s="18">
        <f t="shared" si="18"/>
        <v>14</v>
      </c>
      <c r="M71" s="18">
        <f t="shared" si="18"/>
        <v>10</v>
      </c>
      <c r="N71" s="14">
        <f t="shared" si="21"/>
        <v>0</v>
      </c>
      <c r="O71" s="21">
        <f t="shared" si="25"/>
        <v>14.4</v>
      </c>
      <c r="P71" s="14">
        <f t="shared" si="22"/>
        <v>96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4"/>
      <c r="C72" s="4"/>
      <c r="D72" s="4"/>
      <c r="E72" s="4"/>
      <c r="F72" s="4"/>
      <c r="G72" s="4"/>
      <c r="H72" s="4"/>
      <c r="I72" s="4"/>
      <c r="J72" s="18">
        <f t="shared" si="19"/>
        <v>0</v>
      </c>
      <c r="K72" s="18">
        <f t="shared" si="20"/>
        <v>0</v>
      </c>
      <c r="L72" s="18">
        <f t="shared" si="18"/>
        <v>14</v>
      </c>
      <c r="M72" s="18">
        <f t="shared" si="18"/>
        <v>10</v>
      </c>
      <c r="N72" s="14">
        <f t="shared" si="21"/>
        <v>0</v>
      </c>
      <c r="O72" s="21">
        <f t="shared" si="25"/>
        <v>14.4</v>
      </c>
      <c r="P72" s="14">
        <f t="shared" si="22"/>
        <v>96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4"/>
      <c r="C73" s="4"/>
      <c r="D73" s="4"/>
      <c r="E73" s="4"/>
      <c r="F73" s="4"/>
      <c r="G73" s="4"/>
      <c r="H73" s="4"/>
      <c r="I73" s="4"/>
      <c r="J73" s="18">
        <f t="shared" si="19"/>
        <v>0</v>
      </c>
      <c r="K73" s="18">
        <f t="shared" si="20"/>
        <v>0</v>
      </c>
      <c r="L73" s="18">
        <f t="shared" si="18"/>
        <v>14</v>
      </c>
      <c r="M73" s="18">
        <f t="shared" si="18"/>
        <v>10</v>
      </c>
      <c r="N73" s="14">
        <f t="shared" si="21"/>
        <v>0</v>
      </c>
      <c r="O73" s="21">
        <f t="shared" si="25"/>
        <v>14.4</v>
      </c>
      <c r="P73" s="14">
        <f t="shared" si="22"/>
        <v>96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4"/>
      <c r="C74" s="4"/>
      <c r="D74" s="4"/>
      <c r="E74" s="4"/>
      <c r="F74" s="4"/>
      <c r="G74" s="4"/>
      <c r="H74" s="4"/>
      <c r="I74" s="4"/>
      <c r="J74" s="18">
        <f t="shared" si="19"/>
        <v>0</v>
      </c>
      <c r="K74" s="18">
        <f t="shared" si="20"/>
        <v>0</v>
      </c>
      <c r="L74" s="18">
        <f t="shared" si="18"/>
        <v>14</v>
      </c>
      <c r="M74" s="18">
        <f t="shared" si="18"/>
        <v>10</v>
      </c>
      <c r="N74" s="14">
        <f t="shared" si="21"/>
        <v>0</v>
      </c>
      <c r="O74" s="21">
        <f t="shared" si="25"/>
        <v>14.4</v>
      </c>
      <c r="P74" s="14">
        <f t="shared" si="22"/>
        <v>96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4"/>
      <c r="C75" s="4"/>
      <c r="D75" s="4"/>
      <c r="E75" s="4"/>
      <c r="F75" s="4"/>
      <c r="G75" s="4"/>
      <c r="H75" s="4"/>
      <c r="I75" s="4"/>
      <c r="J75" s="18">
        <f t="shared" si="19"/>
        <v>0</v>
      </c>
      <c r="K75" s="18">
        <f t="shared" si="20"/>
        <v>0</v>
      </c>
      <c r="L75" s="18">
        <f t="shared" si="18"/>
        <v>14</v>
      </c>
      <c r="M75" s="18">
        <f t="shared" si="18"/>
        <v>10</v>
      </c>
      <c r="N75" s="14">
        <f t="shared" si="21"/>
        <v>0</v>
      </c>
      <c r="O75" s="21">
        <f t="shared" si="25"/>
        <v>14.4</v>
      </c>
      <c r="P75" s="14">
        <f t="shared" si="22"/>
        <v>96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4"/>
      <c r="C76" s="4"/>
      <c r="D76" s="4"/>
      <c r="E76" s="4"/>
      <c r="F76" s="4"/>
      <c r="G76" s="4"/>
      <c r="H76" s="4"/>
      <c r="I76" s="4"/>
      <c r="J76" s="18">
        <f t="shared" si="19"/>
        <v>0</v>
      </c>
      <c r="K76" s="18">
        <f t="shared" si="20"/>
        <v>0</v>
      </c>
      <c r="L76" s="18">
        <f t="shared" si="18"/>
        <v>14</v>
      </c>
      <c r="M76" s="18">
        <f t="shared" si="18"/>
        <v>10</v>
      </c>
      <c r="N76" s="14">
        <f t="shared" si="21"/>
        <v>0</v>
      </c>
      <c r="O76" s="21">
        <f t="shared" si="25"/>
        <v>14.4</v>
      </c>
      <c r="P76" s="14">
        <f t="shared" si="22"/>
        <v>96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4"/>
      <c r="C77" s="4"/>
      <c r="D77" s="4"/>
      <c r="E77" s="4"/>
      <c r="F77" s="4"/>
      <c r="G77" s="4"/>
      <c r="H77" s="4"/>
      <c r="I77" s="4"/>
      <c r="J77" s="18">
        <f t="shared" si="19"/>
        <v>0</v>
      </c>
      <c r="K77" s="18">
        <f t="shared" si="20"/>
        <v>0</v>
      </c>
      <c r="L77" s="18">
        <f t="shared" si="18"/>
        <v>14</v>
      </c>
      <c r="M77" s="18">
        <f t="shared" si="18"/>
        <v>10</v>
      </c>
      <c r="N77" s="14">
        <f t="shared" si="21"/>
        <v>0</v>
      </c>
      <c r="O77" s="21">
        <f t="shared" si="25"/>
        <v>14.4</v>
      </c>
      <c r="P77" s="14">
        <f t="shared" si="22"/>
        <v>96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4"/>
      <c r="C78" s="4"/>
      <c r="D78" s="4"/>
      <c r="E78" s="4"/>
      <c r="F78" s="4"/>
      <c r="G78" s="4"/>
      <c r="H78" s="4"/>
      <c r="I78" s="4"/>
      <c r="J78" s="18">
        <f t="shared" si="19"/>
        <v>0</v>
      </c>
      <c r="K78" s="18">
        <f t="shared" si="20"/>
        <v>0</v>
      </c>
      <c r="L78" s="18">
        <f t="shared" si="18"/>
        <v>14</v>
      </c>
      <c r="M78" s="18">
        <f t="shared" si="18"/>
        <v>10</v>
      </c>
      <c r="N78" s="14">
        <f t="shared" si="21"/>
        <v>0</v>
      </c>
      <c r="O78" s="21">
        <f t="shared" si="25"/>
        <v>14.4</v>
      </c>
      <c r="P78" s="14">
        <f t="shared" si="22"/>
        <v>96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4"/>
      <c r="C79" s="4"/>
      <c r="D79" s="4"/>
      <c r="E79" s="4"/>
      <c r="F79" s="4"/>
      <c r="G79" s="4"/>
      <c r="H79" s="4"/>
      <c r="I79" s="4"/>
      <c r="J79" s="18">
        <f t="shared" si="19"/>
        <v>0</v>
      </c>
      <c r="K79" s="18">
        <f t="shared" si="20"/>
        <v>0</v>
      </c>
      <c r="L79" s="18">
        <f t="shared" si="18"/>
        <v>14</v>
      </c>
      <c r="M79" s="18">
        <f t="shared" si="18"/>
        <v>10</v>
      </c>
      <c r="N79" s="14">
        <f t="shared" si="21"/>
        <v>0</v>
      </c>
      <c r="O79" s="21">
        <f t="shared" si="25"/>
        <v>14.4</v>
      </c>
      <c r="P79" s="14">
        <f t="shared" si="22"/>
        <v>96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4"/>
      <c r="C80" s="4"/>
      <c r="D80" s="4"/>
      <c r="E80" s="4"/>
      <c r="F80" s="4"/>
      <c r="G80" s="4"/>
      <c r="H80" s="4"/>
      <c r="I80" s="4"/>
      <c r="J80" s="18">
        <f t="shared" si="19"/>
        <v>0</v>
      </c>
      <c r="K80" s="18">
        <f t="shared" si="20"/>
        <v>0</v>
      </c>
      <c r="L80" s="18">
        <f t="shared" si="18"/>
        <v>14</v>
      </c>
      <c r="M80" s="18">
        <f t="shared" si="18"/>
        <v>10</v>
      </c>
      <c r="N80" s="14">
        <f t="shared" si="21"/>
        <v>0</v>
      </c>
      <c r="O80" s="21">
        <f t="shared" si="25"/>
        <v>14.4</v>
      </c>
      <c r="P80" s="14">
        <f t="shared" si="22"/>
        <v>96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4"/>
      <c r="C81" s="4"/>
      <c r="D81" s="4"/>
      <c r="E81" s="4"/>
      <c r="F81" s="4"/>
      <c r="G81" s="4"/>
      <c r="H81" s="4"/>
      <c r="I81" s="4"/>
      <c r="J81" s="18">
        <f t="shared" si="19"/>
        <v>0</v>
      </c>
      <c r="K81" s="18">
        <f t="shared" si="20"/>
        <v>0</v>
      </c>
      <c r="L81" s="18">
        <f t="shared" si="18"/>
        <v>14</v>
      </c>
      <c r="M81" s="18">
        <f t="shared" si="18"/>
        <v>10</v>
      </c>
      <c r="N81" s="14">
        <f t="shared" si="21"/>
        <v>0</v>
      </c>
      <c r="O81" s="21">
        <f t="shared" si="25"/>
        <v>14.4</v>
      </c>
      <c r="P81" s="14">
        <f t="shared" si="22"/>
        <v>96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4"/>
      <c r="C82" s="4"/>
      <c r="D82" s="4"/>
      <c r="E82" s="4"/>
      <c r="F82" s="4"/>
      <c r="G82" s="4"/>
      <c r="H82" s="4"/>
      <c r="I82" s="4"/>
      <c r="J82" s="18">
        <f t="shared" si="19"/>
        <v>0</v>
      </c>
      <c r="K82" s="18">
        <f t="shared" si="20"/>
        <v>0</v>
      </c>
      <c r="L82" s="18">
        <f t="shared" si="18"/>
        <v>14</v>
      </c>
      <c r="M82" s="18">
        <f t="shared" si="18"/>
        <v>10</v>
      </c>
      <c r="N82" s="14">
        <f t="shared" si="21"/>
        <v>0</v>
      </c>
      <c r="O82" s="21">
        <f t="shared" si="25"/>
        <v>14.4</v>
      </c>
      <c r="P82" s="14">
        <f t="shared" si="22"/>
        <v>96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4"/>
      <c r="C83" s="4"/>
      <c r="D83" s="4"/>
      <c r="E83" s="4"/>
      <c r="F83" s="4"/>
      <c r="G83" s="4"/>
      <c r="H83" s="4"/>
      <c r="I83" s="4"/>
      <c r="J83" s="18">
        <f t="shared" si="19"/>
        <v>0</v>
      </c>
      <c r="K83" s="18">
        <f t="shared" si="20"/>
        <v>0</v>
      </c>
      <c r="L83" s="18">
        <f t="shared" si="18"/>
        <v>14</v>
      </c>
      <c r="M83" s="18">
        <f t="shared" si="18"/>
        <v>10</v>
      </c>
      <c r="N83" s="14">
        <f t="shared" si="21"/>
        <v>0</v>
      </c>
      <c r="O83" s="21">
        <f t="shared" si="25"/>
        <v>14.4</v>
      </c>
      <c r="P83" s="14">
        <f t="shared" si="22"/>
        <v>96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4"/>
      <c r="C84" s="4"/>
      <c r="D84" s="4"/>
      <c r="E84" s="4"/>
      <c r="F84" s="4"/>
      <c r="G84" s="4"/>
      <c r="H84" s="4"/>
      <c r="I84" s="4"/>
      <c r="J84" s="18">
        <f t="shared" si="19"/>
        <v>0</v>
      </c>
      <c r="K84" s="18">
        <f t="shared" si="20"/>
        <v>0</v>
      </c>
      <c r="L84" s="18">
        <f t="shared" si="18"/>
        <v>14</v>
      </c>
      <c r="M84" s="18">
        <f t="shared" si="18"/>
        <v>10</v>
      </c>
      <c r="N84" s="14">
        <f t="shared" si="21"/>
        <v>0</v>
      </c>
      <c r="O84" s="21">
        <f t="shared" si="25"/>
        <v>14.4</v>
      </c>
      <c r="P84" s="14">
        <f t="shared" si="22"/>
        <v>96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4"/>
      <c r="C85" s="4"/>
      <c r="D85" s="4"/>
      <c r="E85" s="4"/>
      <c r="F85" s="4"/>
      <c r="G85" s="4"/>
      <c r="H85" s="4"/>
      <c r="I85" s="4"/>
      <c r="J85" s="18">
        <f t="shared" si="19"/>
        <v>0</v>
      </c>
      <c r="K85" s="18">
        <f t="shared" si="20"/>
        <v>0</v>
      </c>
      <c r="L85" s="18">
        <f aca="true" t="shared" si="26" ref="L85:M94">L84+J85</f>
        <v>14</v>
      </c>
      <c r="M85" s="18">
        <f t="shared" si="26"/>
        <v>10</v>
      </c>
      <c r="N85" s="14">
        <f t="shared" si="21"/>
        <v>0</v>
      </c>
      <c r="O85" s="21">
        <f t="shared" si="25"/>
        <v>14.4</v>
      </c>
      <c r="P85" s="14">
        <f t="shared" si="22"/>
        <v>96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4"/>
      <c r="C86" s="4"/>
      <c r="D86" s="4"/>
      <c r="E86" s="4"/>
      <c r="F86" s="4"/>
      <c r="G86" s="4"/>
      <c r="H86" s="4"/>
      <c r="I86" s="4"/>
      <c r="J86" s="18">
        <f t="shared" si="19"/>
        <v>0</v>
      </c>
      <c r="K86" s="18">
        <f t="shared" si="20"/>
        <v>0</v>
      </c>
      <c r="L86" s="18">
        <f t="shared" si="26"/>
        <v>14</v>
      </c>
      <c r="M86" s="18">
        <f t="shared" si="26"/>
        <v>10</v>
      </c>
      <c r="N86" s="14">
        <f t="shared" si="21"/>
        <v>0</v>
      </c>
      <c r="O86" s="21">
        <f t="shared" si="25"/>
        <v>14.4</v>
      </c>
      <c r="P86" s="14">
        <f t="shared" si="22"/>
        <v>96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4"/>
      <c r="C87" s="4"/>
      <c r="D87" s="4"/>
      <c r="E87" s="4"/>
      <c r="F87" s="4"/>
      <c r="G87" s="4"/>
      <c r="H87" s="4"/>
      <c r="I87" s="4"/>
      <c r="J87" s="18">
        <f t="shared" si="19"/>
        <v>0</v>
      </c>
      <c r="K87" s="18">
        <f t="shared" si="20"/>
        <v>0</v>
      </c>
      <c r="L87" s="18">
        <f t="shared" si="26"/>
        <v>14</v>
      </c>
      <c r="M87" s="18">
        <f t="shared" si="26"/>
        <v>10</v>
      </c>
      <c r="N87" s="14">
        <f t="shared" si="21"/>
        <v>0</v>
      </c>
      <c r="O87" s="21">
        <f t="shared" si="25"/>
        <v>14.4</v>
      </c>
      <c r="P87" s="14">
        <f t="shared" si="22"/>
        <v>96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4"/>
      <c r="C88" s="4"/>
      <c r="D88" s="4"/>
      <c r="E88" s="4"/>
      <c r="F88" s="4"/>
      <c r="G88" s="4"/>
      <c r="H88" s="4"/>
      <c r="I88" s="4"/>
      <c r="J88" s="18">
        <f t="shared" si="19"/>
        <v>0</v>
      </c>
      <c r="K88" s="18">
        <f t="shared" si="20"/>
        <v>0</v>
      </c>
      <c r="L88" s="18">
        <f t="shared" si="26"/>
        <v>14</v>
      </c>
      <c r="M88" s="18">
        <f t="shared" si="26"/>
        <v>10</v>
      </c>
      <c r="N88" s="14">
        <f t="shared" si="21"/>
        <v>0</v>
      </c>
      <c r="O88" s="21">
        <f t="shared" si="25"/>
        <v>14.4</v>
      </c>
      <c r="P88" s="14">
        <f t="shared" si="22"/>
        <v>96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4"/>
      <c r="C89" s="4"/>
      <c r="D89" s="4"/>
      <c r="E89" s="4"/>
      <c r="F89" s="4"/>
      <c r="G89" s="4"/>
      <c r="H89" s="4"/>
      <c r="I89" s="4"/>
      <c r="J89" s="18">
        <f t="shared" si="19"/>
        <v>0</v>
      </c>
      <c r="K89" s="18">
        <f t="shared" si="20"/>
        <v>0</v>
      </c>
      <c r="L89" s="18">
        <f t="shared" si="26"/>
        <v>14</v>
      </c>
      <c r="M89" s="18">
        <f t="shared" si="26"/>
        <v>10</v>
      </c>
      <c r="N89" s="14">
        <f t="shared" si="21"/>
        <v>0</v>
      </c>
      <c r="O89" s="21">
        <f t="shared" si="25"/>
        <v>14.4</v>
      </c>
      <c r="P89" s="14">
        <f t="shared" si="22"/>
        <v>96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6">
        <v>1</v>
      </c>
      <c r="C90" s="4"/>
      <c r="D90" s="4"/>
      <c r="E90" s="4"/>
      <c r="F90" s="4"/>
      <c r="G90" s="4"/>
      <c r="H90" s="4"/>
      <c r="I90" s="4"/>
      <c r="J90" s="18">
        <f t="shared" si="19"/>
        <v>1</v>
      </c>
      <c r="K90" s="18">
        <f t="shared" si="20"/>
        <v>0</v>
      </c>
      <c r="L90" s="18">
        <f t="shared" si="26"/>
        <v>15</v>
      </c>
      <c r="M90" s="18">
        <f t="shared" si="26"/>
        <v>10</v>
      </c>
      <c r="N90" s="14">
        <f t="shared" si="21"/>
        <v>0.6</v>
      </c>
      <c r="O90" s="21">
        <f t="shared" si="25"/>
        <v>15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5">
      <c r="A91" s="19">
        <v>32659</v>
      </c>
      <c r="B91" s="4"/>
      <c r="C91" s="4"/>
      <c r="D91" s="4"/>
      <c r="E91" s="4"/>
      <c r="F91" s="4"/>
      <c r="G91" s="4"/>
      <c r="H91" s="4"/>
      <c r="I91" s="4"/>
      <c r="J91" s="18">
        <f t="shared" si="19"/>
        <v>0</v>
      </c>
      <c r="K91" s="18">
        <f t="shared" si="20"/>
        <v>0</v>
      </c>
      <c r="L91" s="18">
        <f t="shared" si="26"/>
        <v>15</v>
      </c>
      <c r="M91" s="18">
        <f t="shared" si="26"/>
        <v>10</v>
      </c>
      <c r="N91" s="14">
        <f t="shared" si="21"/>
        <v>0</v>
      </c>
      <c r="O91" s="21">
        <f t="shared" si="25"/>
        <v>15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4"/>
      <c r="C92" s="4"/>
      <c r="D92" s="4"/>
      <c r="E92" s="4"/>
      <c r="F92" s="4"/>
      <c r="G92" s="4"/>
      <c r="H92" s="4"/>
      <c r="I92" s="4"/>
      <c r="J92" s="18">
        <f t="shared" si="19"/>
        <v>0</v>
      </c>
      <c r="K92" s="18">
        <f t="shared" si="20"/>
        <v>0</v>
      </c>
      <c r="L92" s="18">
        <f t="shared" si="26"/>
        <v>15</v>
      </c>
      <c r="M92" s="18">
        <f t="shared" si="26"/>
        <v>10</v>
      </c>
      <c r="N92" s="14">
        <f t="shared" si="21"/>
        <v>0</v>
      </c>
      <c r="O92" s="21">
        <f t="shared" si="25"/>
        <v>15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4"/>
      <c r="C93" s="4"/>
      <c r="D93" s="4"/>
      <c r="E93" s="4"/>
      <c r="F93" s="4"/>
      <c r="G93" s="4"/>
      <c r="H93" s="4"/>
      <c r="I93" s="4"/>
      <c r="J93" s="18">
        <f t="shared" si="19"/>
        <v>0</v>
      </c>
      <c r="K93" s="18">
        <f t="shared" si="20"/>
        <v>0</v>
      </c>
      <c r="L93" s="18">
        <f t="shared" si="26"/>
        <v>15</v>
      </c>
      <c r="M93" s="18">
        <f t="shared" si="26"/>
        <v>10</v>
      </c>
      <c r="N93" s="14">
        <f t="shared" si="21"/>
        <v>0</v>
      </c>
      <c r="O93" s="21">
        <f t="shared" si="25"/>
        <v>15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4"/>
      <c r="C94" s="4"/>
      <c r="D94" s="4"/>
      <c r="E94" s="4"/>
      <c r="F94" s="4"/>
      <c r="G94" s="4"/>
      <c r="H94" s="4"/>
      <c r="I94" s="4"/>
      <c r="J94" s="18">
        <f t="shared" si="19"/>
        <v>0</v>
      </c>
      <c r="K94" s="18">
        <f t="shared" si="20"/>
        <v>0</v>
      </c>
      <c r="L94" s="18">
        <f t="shared" si="26"/>
        <v>15</v>
      </c>
      <c r="M94" s="18">
        <f t="shared" si="26"/>
        <v>10</v>
      </c>
      <c r="N94" s="14">
        <f t="shared" si="21"/>
        <v>0</v>
      </c>
      <c r="O94" s="21">
        <f t="shared" si="25"/>
        <v>15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7</v>
      </c>
      <c r="D96" s="18">
        <f t="shared" si="27"/>
        <v>1</v>
      </c>
      <c r="E96" s="18">
        <f t="shared" si="27"/>
        <v>2</v>
      </c>
      <c r="F96" s="18">
        <f t="shared" si="27"/>
        <v>6</v>
      </c>
      <c r="G96" s="18">
        <f t="shared" si="27"/>
        <v>5</v>
      </c>
      <c r="H96" s="18">
        <f t="shared" si="27"/>
        <v>0</v>
      </c>
      <c r="I96" s="18">
        <f t="shared" si="27"/>
        <v>1</v>
      </c>
      <c r="J96" s="18">
        <f t="shared" si="27"/>
        <v>15</v>
      </c>
      <c r="K96" s="18">
        <f t="shared" si="27"/>
        <v>10</v>
      </c>
      <c r="L96" s="18"/>
      <c r="M96" s="18"/>
      <c r="N96" s="18">
        <f>SUM(N4:N94)</f>
        <v>15</v>
      </c>
      <c r="O96" s="18"/>
      <c r="P96" s="18"/>
      <c r="Q96" s="18">
        <f>SUM(Q4:Q94)</f>
        <v>29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0.5</v>
      </c>
      <c r="AA4" s="14">
        <f aca="true" t="shared" si="6" ref="AA4:AA16">Z4*100/$Z$17</f>
        <v>12.5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0.5</v>
      </c>
      <c r="AA5" s="14">
        <f t="shared" si="6"/>
        <v>12.5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10</v>
      </c>
      <c r="W6" s="13"/>
      <c r="X6" s="23" t="s">
        <v>42</v>
      </c>
      <c r="Z6" s="21">
        <f>SUM(N18:N24)</f>
        <v>-0.5</v>
      </c>
      <c r="AA6" s="14">
        <f t="shared" si="6"/>
        <v>-12.5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1.5</v>
      </c>
      <c r="AA7" s="14">
        <f t="shared" si="6"/>
        <v>37.5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0.5</v>
      </c>
      <c r="AA8" s="14">
        <f t="shared" si="6"/>
        <v>12.5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0.5</v>
      </c>
      <c r="AA9" s="14">
        <f t="shared" si="6"/>
        <v>12.5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>
        <v>1</v>
      </c>
      <c r="C10" s="20"/>
      <c r="D10" s="20"/>
      <c r="E10" s="20"/>
      <c r="F10" s="20"/>
      <c r="G10" s="20"/>
      <c r="H10" s="20"/>
      <c r="I10" s="20"/>
      <c r="J10" s="18">
        <f t="shared" si="0"/>
        <v>1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0.5</v>
      </c>
      <c r="O10" s="21">
        <f t="shared" si="8"/>
        <v>0.5</v>
      </c>
      <c r="P10" s="14">
        <f t="shared" si="3"/>
        <v>12.5</v>
      </c>
      <c r="Q10" s="18">
        <f t="shared" si="4"/>
        <v>1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0.5</v>
      </c>
      <c r="P11" s="14">
        <f t="shared" si="3"/>
        <v>12.5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100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0.5</v>
      </c>
      <c r="P12" s="14">
        <f t="shared" si="3"/>
        <v>12.5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0.5</v>
      </c>
      <c r="P13" s="14">
        <f t="shared" si="3"/>
        <v>12.5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0"/>
      <c r="C14" s="20"/>
      <c r="D14" s="20"/>
      <c r="E14" s="20"/>
      <c r="F14" s="20"/>
      <c r="G14" s="20">
        <v>1</v>
      </c>
      <c r="H14" s="20"/>
      <c r="I14" s="20"/>
      <c r="J14" s="18">
        <f t="shared" si="0"/>
        <v>0</v>
      </c>
      <c r="K14" s="18">
        <f t="shared" si="1"/>
        <v>1</v>
      </c>
      <c r="L14" s="18">
        <f t="shared" si="7"/>
        <v>1</v>
      </c>
      <c r="M14" s="18">
        <f t="shared" si="7"/>
        <v>1</v>
      </c>
      <c r="N14" s="14">
        <f t="shared" si="2"/>
        <v>0.5</v>
      </c>
      <c r="O14" s="21">
        <f t="shared" si="8"/>
        <v>1</v>
      </c>
      <c r="P14" s="14">
        <f t="shared" si="3"/>
        <v>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25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1</v>
      </c>
      <c r="N15" s="14">
        <f t="shared" si="2"/>
        <v>0</v>
      </c>
      <c r="O15" s="21">
        <f t="shared" si="8"/>
        <v>1</v>
      </c>
      <c r="P15" s="14">
        <f t="shared" si="3"/>
        <v>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1</v>
      </c>
      <c r="N16" s="14">
        <f t="shared" si="2"/>
        <v>0</v>
      </c>
      <c r="O16" s="21">
        <f t="shared" si="8"/>
        <v>1</v>
      </c>
      <c r="P16" s="14">
        <f t="shared" si="3"/>
        <v>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1</v>
      </c>
      <c r="N17" s="14">
        <f t="shared" si="2"/>
        <v>0</v>
      </c>
      <c r="O17" s="21">
        <f t="shared" si="8"/>
        <v>1</v>
      </c>
      <c r="P17" s="14">
        <f t="shared" si="3"/>
        <v>25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4</v>
      </c>
      <c r="AA17" s="18">
        <f>SUM(AA4:AA16)</f>
        <v>100</v>
      </c>
      <c r="AB17" s="18">
        <f>SUM(AB4:AB16)</f>
        <v>12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1</v>
      </c>
      <c r="N18" s="14">
        <f t="shared" si="2"/>
        <v>0</v>
      </c>
      <c r="O18" s="21">
        <f t="shared" si="8"/>
        <v>1</v>
      </c>
      <c r="P18" s="14">
        <f t="shared" si="3"/>
        <v>25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1</v>
      </c>
      <c r="N19" s="14">
        <f t="shared" si="2"/>
        <v>0</v>
      </c>
      <c r="O19" s="21">
        <f t="shared" si="8"/>
        <v>1</v>
      </c>
      <c r="P19" s="14">
        <f t="shared" si="3"/>
        <v>25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1</v>
      </c>
      <c r="N20" s="14">
        <f t="shared" si="2"/>
        <v>0</v>
      </c>
      <c r="O20" s="21">
        <f t="shared" si="8"/>
        <v>1</v>
      </c>
      <c r="P20" s="14">
        <f t="shared" si="3"/>
        <v>25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>
        <v>1</v>
      </c>
      <c r="F21" s="20"/>
      <c r="G21" s="20"/>
      <c r="H21" s="20"/>
      <c r="I21" s="20"/>
      <c r="J21" s="18">
        <f t="shared" si="0"/>
        <v>-1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-0.5</v>
      </c>
      <c r="O21" s="21">
        <f t="shared" si="8"/>
        <v>0.5</v>
      </c>
      <c r="P21" s="14">
        <f t="shared" si="3"/>
        <v>12.5</v>
      </c>
      <c r="Q21" s="18">
        <f t="shared" si="4"/>
        <v>0</v>
      </c>
      <c r="R21" s="18">
        <f t="shared" si="5"/>
        <v>1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1</v>
      </c>
      <c r="N22" s="14">
        <f t="shared" si="2"/>
        <v>0</v>
      </c>
      <c r="O22" s="21">
        <f t="shared" si="8"/>
        <v>0.5</v>
      </c>
      <c r="P22" s="14">
        <f t="shared" si="3"/>
        <v>12.5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1</v>
      </c>
      <c r="N23" s="14">
        <f t="shared" si="2"/>
        <v>0</v>
      </c>
      <c r="O23" s="21">
        <f t="shared" si="8"/>
        <v>0.5</v>
      </c>
      <c r="P23" s="14">
        <f t="shared" si="3"/>
        <v>12.5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1</v>
      </c>
      <c r="N24" s="14">
        <f t="shared" si="2"/>
        <v>0</v>
      </c>
      <c r="O24" s="21">
        <f t="shared" si="8"/>
        <v>0.5</v>
      </c>
      <c r="P24" s="14">
        <f t="shared" si="3"/>
        <v>12.5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1</v>
      </c>
      <c r="N25" s="14">
        <f t="shared" si="2"/>
        <v>0</v>
      </c>
      <c r="O25" s="21">
        <f t="shared" si="8"/>
        <v>0.5</v>
      </c>
      <c r="P25" s="14">
        <f t="shared" si="3"/>
        <v>12.5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1</v>
      </c>
      <c r="N26" s="14">
        <f t="shared" si="2"/>
        <v>0</v>
      </c>
      <c r="O26" s="21">
        <f t="shared" si="8"/>
        <v>0.5</v>
      </c>
      <c r="P26" s="14">
        <f t="shared" si="3"/>
        <v>12.5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1</v>
      </c>
      <c r="N27" s="14">
        <f t="shared" si="2"/>
        <v>0</v>
      </c>
      <c r="O27" s="21">
        <f t="shared" si="8"/>
        <v>0.5</v>
      </c>
      <c r="P27" s="14">
        <f t="shared" si="3"/>
        <v>12.5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>
        <v>1</v>
      </c>
      <c r="H28" s="25"/>
      <c r="I28" s="20"/>
      <c r="J28" s="18">
        <f t="shared" si="0"/>
        <v>0</v>
      </c>
      <c r="K28" s="18">
        <f t="shared" si="1"/>
        <v>1</v>
      </c>
      <c r="L28" s="18">
        <f t="shared" si="9"/>
        <v>0</v>
      </c>
      <c r="M28" s="18">
        <f t="shared" si="9"/>
        <v>2</v>
      </c>
      <c r="N28" s="14">
        <f t="shared" si="2"/>
        <v>0.5</v>
      </c>
      <c r="O28" s="21">
        <f t="shared" si="8"/>
        <v>1</v>
      </c>
      <c r="P28" s="14">
        <f t="shared" si="3"/>
        <v>25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2</v>
      </c>
      <c r="N29" s="14">
        <f t="shared" si="2"/>
        <v>0</v>
      </c>
      <c r="O29" s="21">
        <f t="shared" si="8"/>
        <v>1</v>
      </c>
      <c r="P29" s="14">
        <f t="shared" si="3"/>
        <v>25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>
        <v>1</v>
      </c>
      <c r="C30" s="20"/>
      <c r="D30" s="20"/>
      <c r="E30" s="20"/>
      <c r="F30" s="20"/>
      <c r="G30" s="20"/>
      <c r="H30" s="20"/>
      <c r="I30" s="20"/>
      <c r="J30" s="18">
        <f t="shared" si="0"/>
        <v>1</v>
      </c>
      <c r="K30" s="18">
        <f t="shared" si="1"/>
        <v>0</v>
      </c>
      <c r="L30" s="18">
        <f t="shared" si="9"/>
        <v>1</v>
      </c>
      <c r="M30" s="18">
        <f t="shared" si="9"/>
        <v>2</v>
      </c>
      <c r="N30" s="14">
        <f t="shared" si="2"/>
        <v>0.5</v>
      </c>
      <c r="O30" s="21">
        <f t="shared" si="8"/>
        <v>1.5</v>
      </c>
      <c r="P30" s="14">
        <f t="shared" si="3"/>
        <v>37.5</v>
      </c>
      <c r="Q30" s="18">
        <f t="shared" si="4"/>
        <v>1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1</v>
      </c>
      <c r="D31" s="25"/>
      <c r="E31" s="20"/>
      <c r="F31" s="25"/>
      <c r="G31" s="25"/>
      <c r="H31" s="20"/>
      <c r="I31" s="25"/>
      <c r="J31" s="18">
        <f t="shared" si="0"/>
        <v>1</v>
      </c>
      <c r="K31" s="18">
        <f t="shared" si="1"/>
        <v>0</v>
      </c>
      <c r="L31" s="18">
        <f t="shared" si="9"/>
        <v>2</v>
      </c>
      <c r="M31" s="18">
        <f t="shared" si="9"/>
        <v>2</v>
      </c>
      <c r="N31" s="14">
        <f t="shared" si="2"/>
        <v>0.5</v>
      </c>
      <c r="O31" s="21">
        <f t="shared" si="8"/>
        <v>2</v>
      </c>
      <c r="P31" s="14">
        <f t="shared" si="3"/>
        <v>50</v>
      </c>
      <c r="Q31" s="18">
        <f t="shared" si="4"/>
        <v>1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2</v>
      </c>
      <c r="M32" s="18">
        <f t="shared" si="9"/>
        <v>2</v>
      </c>
      <c r="N32" s="14">
        <f t="shared" si="2"/>
        <v>0</v>
      </c>
      <c r="O32" s="21">
        <f t="shared" si="8"/>
        <v>2</v>
      </c>
      <c r="P32" s="14">
        <f t="shared" si="3"/>
        <v>50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2</v>
      </c>
      <c r="N33" s="14">
        <f t="shared" si="2"/>
        <v>0</v>
      </c>
      <c r="O33" s="21">
        <f t="shared" si="8"/>
        <v>2</v>
      </c>
      <c r="P33" s="14">
        <f t="shared" si="3"/>
        <v>50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2</v>
      </c>
      <c r="N34" s="14">
        <f t="shared" si="2"/>
        <v>0</v>
      </c>
      <c r="O34" s="21">
        <f t="shared" si="8"/>
        <v>2</v>
      </c>
      <c r="P34" s="14">
        <f t="shared" si="3"/>
        <v>50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2</v>
      </c>
      <c r="N35" s="14">
        <f t="shared" si="2"/>
        <v>0</v>
      </c>
      <c r="O35" s="21">
        <f t="shared" si="8"/>
        <v>2</v>
      </c>
      <c r="P35" s="14">
        <f t="shared" si="3"/>
        <v>50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2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50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2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50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9"/>
        <v>2</v>
      </c>
      <c r="M38" s="18">
        <f t="shared" si="9"/>
        <v>3</v>
      </c>
      <c r="N38" s="14">
        <f t="shared" si="12"/>
        <v>0.5</v>
      </c>
      <c r="O38" s="21">
        <f t="shared" si="16"/>
        <v>2.5</v>
      </c>
      <c r="P38" s="14">
        <f t="shared" si="13"/>
        <v>62.5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3</v>
      </c>
      <c r="N39" s="14">
        <f t="shared" si="12"/>
        <v>0</v>
      </c>
      <c r="O39" s="21">
        <f t="shared" si="16"/>
        <v>2.5</v>
      </c>
      <c r="P39" s="14">
        <f t="shared" si="13"/>
        <v>62.5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>
        <v>1</v>
      </c>
      <c r="D40" s="20"/>
      <c r="E40" s="2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3</v>
      </c>
      <c r="N40" s="14">
        <f t="shared" si="12"/>
        <v>0.5</v>
      </c>
      <c r="O40" s="21">
        <f t="shared" si="16"/>
        <v>3</v>
      </c>
      <c r="P40" s="14">
        <f t="shared" si="13"/>
        <v>75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3</v>
      </c>
      <c r="N41" s="14">
        <f t="shared" si="12"/>
        <v>0</v>
      </c>
      <c r="O41" s="21">
        <f t="shared" si="16"/>
        <v>3</v>
      </c>
      <c r="P41" s="14">
        <f t="shared" si="13"/>
        <v>75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3</v>
      </c>
      <c r="N42" s="14">
        <f t="shared" si="12"/>
        <v>0</v>
      </c>
      <c r="O42" s="21">
        <f t="shared" si="16"/>
        <v>3</v>
      </c>
      <c r="P42" s="14">
        <f t="shared" si="13"/>
        <v>75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3</v>
      </c>
      <c r="N43" s="14">
        <f t="shared" si="12"/>
        <v>0</v>
      </c>
      <c r="O43" s="21">
        <f t="shared" si="16"/>
        <v>3</v>
      </c>
      <c r="P43" s="14">
        <f t="shared" si="13"/>
        <v>75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3</v>
      </c>
      <c r="N44" s="14">
        <f t="shared" si="12"/>
        <v>0</v>
      </c>
      <c r="O44" s="21">
        <f t="shared" si="16"/>
        <v>3</v>
      </c>
      <c r="P44" s="14">
        <f t="shared" si="13"/>
        <v>75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3</v>
      </c>
      <c r="N45" s="14">
        <f t="shared" si="12"/>
        <v>0</v>
      </c>
      <c r="O45" s="21">
        <f t="shared" si="16"/>
        <v>3</v>
      </c>
      <c r="P45" s="14">
        <f t="shared" si="13"/>
        <v>75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3</v>
      </c>
      <c r="N46" s="14">
        <f t="shared" si="12"/>
        <v>0</v>
      </c>
      <c r="O46" s="21">
        <f t="shared" si="16"/>
        <v>3</v>
      </c>
      <c r="P46" s="14">
        <f t="shared" si="13"/>
        <v>75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3</v>
      </c>
      <c r="N47" s="14">
        <f t="shared" si="12"/>
        <v>0</v>
      </c>
      <c r="O47" s="21">
        <f t="shared" si="16"/>
        <v>3</v>
      </c>
      <c r="P47" s="14">
        <f t="shared" si="13"/>
        <v>75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3</v>
      </c>
      <c r="N48" s="14">
        <f t="shared" si="12"/>
        <v>0</v>
      </c>
      <c r="O48" s="21">
        <f t="shared" si="16"/>
        <v>3</v>
      </c>
      <c r="P48" s="14">
        <f t="shared" si="13"/>
        <v>75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3</v>
      </c>
      <c r="N49" s="14">
        <f t="shared" si="12"/>
        <v>0</v>
      </c>
      <c r="O49" s="21">
        <f t="shared" si="16"/>
        <v>3</v>
      </c>
      <c r="P49" s="14">
        <f t="shared" si="13"/>
        <v>75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3</v>
      </c>
      <c r="N50" s="14">
        <f t="shared" si="12"/>
        <v>0</v>
      </c>
      <c r="O50" s="21">
        <f t="shared" si="16"/>
        <v>3</v>
      </c>
      <c r="P50" s="14">
        <f t="shared" si="13"/>
        <v>75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3</v>
      </c>
      <c r="N51" s="14">
        <f t="shared" si="12"/>
        <v>0</v>
      </c>
      <c r="O51" s="21">
        <f t="shared" si="16"/>
        <v>3</v>
      </c>
      <c r="P51" s="14">
        <f t="shared" si="13"/>
        <v>75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3</v>
      </c>
      <c r="N52" s="14">
        <f t="shared" si="12"/>
        <v>0</v>
      </c>
      <c r="O52" s="21">
        <f t="shared" si="16"/>
        <v>3</v>
      </c>
      <c r="P52" s="14">
        <f t="shared" si="13"/>
        <v>75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3</v>
      </c>
      <c r="N53" s="14">
        <f t="shared" si="12"/>
        <v>0</v>
      </c>
      <c r="O53" s="21">
        <f t="shared" si="16"/>
        <v>3</v>
      </c>
      <c r="P53" s="14">
        <f t="shared" si="13"/>
        <v>75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3</v>
      </c>
      <c r="N54" s="14">
        <f t="shared" si="12"/>
        <v>0</v>
      </c>
      <c r="O54" s="21">
        <f t="shared" si="16"/>
        <v>3</v>
      </c>
      <c r="P54" s="14">
        <f t="shared" si="13"/>
        <v>75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3</v>
      </c>
      <c r="N55" s="14">
        <f t="shared" si="12"/>
        <v>0</v>
      </c>
      <c r="O55" s="21">
        <f t="shared" si="16"/>
        <v>3</v>
      </c>
      <c r="P55" s="14">
        <f t="shared" si="13"/>
        <v>75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3</v>
      </c>
      <c r="N56" s="14">
        <f t="shared" si="12"/>
        <v>0</v>
      </c>
      <c r="O56" s="21">
        <f t="shared" si="16"/>
        <v>3</v>
      </c>
      <c r="P56" s="14">
        <f t="shared" si="13"/>
        <v>75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3</v>
      </c>
      <c r="N57" s="14">
        <f t="shared" si="12"/>
        <v>0</v>
      </c>
      <c r="O57" s="21">
        <f t="shared" si="16"/>
        <v>3</v>
      </c>
      <c r="P57" s="14">
        <f t="shared" si="13"/>
        <v>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3</v>
      </c>
      <c r="N58" s="14">
        <f t="shared" si="12"/>
        <v>0</v>
      </c>
      <c r="O58" s="21">
        <f t="shared" si="16"/>
        <v>3</v>
      </c>
      <c r="P58" s="14">
        <f t="shared" si="13"/>
        <v>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3</v>
      </c>
      <c r="N59" s="14">
        <f t="shared" si="12"/>
        <v>0</v>
      </c>
      <c r="O59" s="21">
        <f t="shared" si="16"/>
        <v>3</v>
      </c>
      <c r="P59" s="14">
        <f t="shared" si="13"/>
        <v>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3</v>
      </c>
      <c r="N60" s="14">
        <f t="shared" si="12"/>
        <v>0</v>
      </c>
      <c r="O60" s="21">
        <f t="shared" si="16"/>
        <v>3</v>
      </c>
      <c r="P60" s="14">
        <f t="shared" si="13"/>
        <v>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3</v>
      </c>
      <c r="N61" s="14">
        <f t="shared" si="12"/>
        <v>0</v>
      </c>
      <c r="O61" s="21">
        <f t="shared" si="16"/>
        <v>3</v>
      </c>
      <c r="P61" s="14">
        <f t="shared" si="13"/>
        <v>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3</v>
      </c>
      <c r="N62" s="14">
        <f t="shared" si="12"/>
        <v>0</v>
      </c>
      <c r="O62" s="21">
        <f t="shared" si="16"/>
        <v>3</v>
      </c>
      <c r="P62" s="14">
        <f t="shared" si="13"/>
        <v>75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3</v>
      </c>
      <c r="N63" s="14">
        <f t="shared" si="12"/>
        <v>0</v>
      </c>
      <c r="O63" s="21">
        <f t="shared" si="16"/>
        <v>3</v>
      </c>
      <c r="P63" s="14">
        <f t="shared" si="13"/>
        <v>75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3</v>
      </c>
      <c r="N64" s="14">
        <f t="shared" si="12"/>
        <v>0</v>
      </c>
      <c r="O64" s="21">
        <f t="shared" si="16"/>
        <v>3</v>
      </c>
      <c r="P64" s="14">
        <f t="shared" si="13"/>
        <v>75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3</v>
      </c>
      <c r="N65" s="14">
        <f t="shared" si="12"/>
        <v>0</v>
      </c>
      <c r="O65" s="21">
        <f t="shared" si="16"/>
        <v>3</v>
      </c>
      <c r="P65" s="14">
        <f t="shared" si="13"/>
        <v>75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3</v>
      </c>
      <c r="N66" s="14">
        <f t="shared" si="12"/>
        <v>0</v>
      </c>
      <c r="O66" s="21">
        <f t="shared" si="16"/>
        <v>3</v>
      </c>
      <c r="P66" s="14">
        <f t="shared" si="13"/>
        <v>75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3</v>
      </c>
      <c r="N67" s="14">
        <f t="shared" si="12"/>
        <v>0</v>
      </c>
      <c r="O67" s="21">
        <f t="shared" si="16"/>
        <v>3</v>
      </c>
      <c r="P67" s="14">
        <f t="shared" si="13"/>
        <v>75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3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75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3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75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3</v>
      </c>
      <c r="N70" s="14">
        <f t="shared" si="21"/>
        <v>0</v>
      </c>
      <c r="O70" s="21">
        <f t="shared" si="25"/>
        <v>3</v>
      </c>
      <c r="P70" s="14">
        <f t="shared" si="22"/>
        <v>75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3</v>
      </c>
      <c r="N71" s="14">
        <f t="shared" si="21"/>
        <v>0</v>
      </c>
      <c r="O71" s="21">
        <f t="shared" si="25"/>
        <v>3</v>
      </c>
      <c r="P71" s="14">
        <f t="shared" si="22"/>
        <v>75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3</v>
      </c>
      <c r="N72" s="14">
        <f t="shared" si="21"/>
        <v>0</v>
      </c>
      <c r="O72" s="21">
        <f t="shared" si="25"/>
        <v>3</v>
      </c>
      <c r="P72" s="14">
        <f t="shared" si="22"/>
        <v>75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3</v>
      </c>
      <c r="N73" s="14">
        <f t="shared" si="21"/>
        <v>0</v>
      </c>
      <c r="O73" s="21">
        <f t="shared" si="25"/>
        <v>3</v>
      </c>
      <c r="P73" s="14">
        <f t="shared" si="22"/>
        <v>75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3</v>
      </c>
      <c r="N74" s="14">
        <f t="shared" si="21"/>
        <v>0</v>
      </c>
      <c r="O74" s="21">
        <f t="shared" si="25"/>
        <v>3</v>
      </c>
      <c r="P74" s="14">
        <f t="shared" si="22"/>
        <v>75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3</v>
      </c>
      <c r="N75" s="14">
        <f t="shared" si="21"/>
        <v>0</v>
      </c>
      <c r="O75" s="21">
        <f t="shared" si="25"/>
        <v>3</v>
      </c>
      <c r="P75" s="14">
        <f t="shared" si="22"/>
        <v>75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3</v>
      </c>
      <c r="N76" s="14">
        <f t="shared" si="21"/>
        <v>0</v>
      </c>
      <c r="O76" s="21">
        <f t="shared" si="25"/>
        <v>3</v>
      </c>
      <c r="P76" s="14">
        <f t="shared" si="22"/>
        <v>75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3</v>
      </c>
      <c r="N77" s="14">
        <f t="shared" si="21"/>
        <v>0</v>
      </c>
      <c r="O77" s="21">
        <f t="shared" si="25"/>
        <v>3</v>
      </c>
      <c r="P77" s="14">
        <f t="shared" si="22"/>
        <v>75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3</v>
      </c>
      <c r="N78" s="14">
        <f t="shared" si="21"/>
        <v>0</v>
      </c>
      <c r="O78" s="21">
        <f t="shared" si="25"/>
        <v>3</v>
      </c>
      <c r="P78" s="14">
        <f t="shared" si="22"/>
        <v>75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>
        <v>2</v>
      </c>
      <c r="D79" s="20"/>
      <c r="E79" s="20"/>
      <c r="F79" s="20"/>
      <c r="G79" s="20"/>
      <c r="H79" s="20"/>
      <c r="I79" s="20"/>
      <c r="J79" s="18">
        <f t="shared" si="19"/>
        <v>2</v>
      </c>
      <c r="K79" s="18">
        <f t="shared" si="20"/>
        <v>0</v>
      </c>
      <c r="L79" s="18">
        <f t="shared" si="18"/>
        <v>5</v>
      </c>
      <c r="M79" s="18">
        <f t="shared" si="18"/>
        <v>3</v>
      </c>
      <c r="N79" s="14">
        <f t="shared" si="21"/>
        <v>1</v>
      </c>
      <c r="O79" s="21">
        <f t="shared" si="25"/>
        <v>4</v>
      </c>
      <c r="P79" s="14">
        <f t="shared" si="22"/>
        <v>100</v>
      </c>
      <c r="Q79" s="18">
        <f t="shared" si="23"/>
        <v>2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3</v>
      </c>
      <c r="N80" s="14">
        <f t="shared" si="21"/>
        <v>0</v>
      </c>
      <c r="O80" s="21">
        <f t="shared" si="25"/>
        <v>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3</v>
      </c>
      <c r="N81" s="14">
        <f t="shared" si="21"/>
        <v>0</v>
      </c>
      <c r="O81" s="21">
        <f t="shared" si="25"/>
        <v>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3</v>
      </c>
      <c r="N82" s="14">
        <f t="shared" si="21"/>
        <v>0</v>
      </c>
      <c r="O82" s="21">
        <f t="shared" si="25"/>
        <v>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3</v>
      </c>
      <c r="N83" s="14">
        <f t="shared" si="21"/>
        <v>0</v>
      </c>
      <c r="O83" s="21">
        <f t="shared" si="25"/>
        <v>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3</v>
      </c>
      <c r="N84" s="14">
        <f t="shared" si="21"/>
        <v>0</v>
      </c>
      <c r="O84" s="21">
        <f t="shared" si="25"/>
        <v>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3</v>
      </c>
      <c r="N85" s="14">
        <f t="shared" si="21"/>
        <v>0</v>
      </c>
      <c r="O85" s="21">
        <f t="shared" si="25"/>
        <v>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3</v>
      </c>
      <c r="N86" s="14">
        <f t="shared" si="21"/>
        <v>0</v>
      </c>
      <c r="O86" s="21">
        <f t="shared" si="25"/>
        <v>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>
        <v>1</v>
      </c>
      <c r="F87" s="20"/>
      <c r="G87" s="20">
        <v>1</v>
      </c>
      <c r="H87" s="20"/>
      <c r="I87" s="20"/>
      <c r="J87" s="18">
        <f t="shared" si="19"/>
        <v>-1</v>
      </c>
      <c r="K87" s="18">
        <f t="shared" si="20"/>
        <v>1</v>
      </c>
      <c r="L87" s="18">
        <f t="shared" si="26"/>
        <v>4</v>
      </c>
      <c r="M87" s="18">
        <f t="shared" si="26"/>
        <v>4</v>
      </c>
      <c r="N87" s="14">
        <f t="shared" si="21"/>
        <v>0</v>
      </c>
      <c r="O87" s="21">
        <f t="shared" si="25"/>
        <v>4</v>
      </c>
      <c r="P87" s="14">
        <f t="shared" si="22"/>
        <v>100</v>
      </c>
      <c r="Q87" s="18">
        <f t="shared" si="23"/>
        <v>1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4</v>
      </c>
      <c r="M88" s="18">
        <f t="shared" si="26"/>
        <v>4</v>
      </c>
      <c r="N88" s="14">
        <f t="shared" si="21"/>
        <v>0</v>
      </c>
      <c r="O88" s="21">
        <f t="shared" si="25"/>
        <v>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4</v>
      </c>
      <c r="M89" s="18">
        <f t="shared" si="26"/>
        <v>4</v>
      </c>
      <c r="N89" s="14">
        <f t="shared" si="21"/>
        <v>0</v>
      </c>
      <c r="O89" s="21">
        <f t="shared" si="25"/>
        <v>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4</v>
      </c>
      <c r="M90" s="18">
        <f t="shared" si="26"/>
        <v>4</v>
      </c>
      <c r="N90" s="14">
        <f t="shared" si="21"/>
        <v>0</v>
      </c>
      <c r="O90" s="21">
        <f t="shared" si="25"/>
        <v>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4</v>
      </c>
      <c r="M91" s="18">
        <f t="shared" si="26"/>
        <v>4</v>
      </c>
      <c r="N91" s="14">
        <f t="shared" si="21"/>
        <v>0</v>
      </c>
      <c r="O91" s="21">
        <f t="shared" si="25"/>
        <v>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4</v>
      </c>
      <c r="M92" s="18">
        <f t="shared" si="26"/>
        <v>4</v>
      </c>
      <c r="N92" s="14">
        <f t="shared" si="21"/>
        <v>0</v>
      </c>
      <c r="O92" s="21">
        <f t="shared" si="25"/>
        <v>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4</v>
      </c>
      <c r="M93" s="18">
        <f t="shared" si="26"/>
        <v>4</v>
      </c>
      <c r="N93" s="14">
        <f t="shared" si="21"/>
        <v>0</v>
      </c>
      <c r="O93" s="21">
        <f t="shared" si="25"/>
        <v>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4</v>
      </c>
      <c r="M94" s="18">
        <f t="shared" si="26"/>
        <v>4</v>
      </c>
      <c r="N94" s="14">
        <f t="shared" si="21"/>
        <v>0</v>
      </c>
      <c r="O94" s="21">
        <f t="shared" si="25"/>
        <v>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</v>
      </c>
      <c r="C96" s="18">
        <f t="shared" si="27"/>
        <v>4</v>
      </c>
      <c r="D96" s="18">
        <f t="shared" si="27"/>
        <v>0</v>
      </c>
      <c r="E96" s="18">
        <f t="shared" si="27"/>
        <v>2</v>
      </c>
      <c r="F96" s="18">
        <f t="shared" si="27"/>
        <v>0</v>
      </c>
      <c r="G96" s="18">
        <f t="shared" si="27"/>
        <v>4</v>
      </c>
      <c r="H96" s="18">
        <f t="shared" si="27"/>
        <v>0</v>
      </c>
      <c r="I96" s="18">
        <f t="shared" si="27"/>
        <v>0</v>
      </c>
      <c r="J96" s="18">
        <f t="shared" si="27"/>
        <v>4</v>
      </c>
      <c r="K96" s="18">
        <f t="shared" si="27"/>
        <v>4</v>
      </c>
      <c r="L96" s="18"/>
      <c r="M96" s="18"/>
      <c r="N96" s="18">
        <f>SUM(N4:N94)</f>
        <v>4</v>
      </c>
      <c r="O96" s="18"/>
      <c r="P96" s="18"/>
      <c r="Q96" s="18">
        <f>SUM(Q4:Q94)</f>
        <v>10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74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"/>
      <c r="C4" s="2"/>
      <c r="D4" s="2"/>
      <c r="E4" s="2"/>
      <c r="F4" s="2"/>
      <c r="G4" s="2"/>
      <c r="H4" s="2"/>
      <c r="I4" s="2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2"/>
      <c r="C5" s="2"/>
      <c r="D5" s="2"/>
      <c r="E5" s="2"/>
      <c r="F5" s="2"/>
      <c r="G5" s="2"/>
      <c r="H5" s="2"/>
      <c r="I5" s="2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4</v>
      </c>
      <c r="W5" s="13"/>
      <c r="X5" s="13"/>
      <c r="Y5" s="23" t="s">
        <v>40</v>
      </c>
      <c r="Z5" s="21">
        <f>SUM(N11:N17)</f>
        <v>3.1818181818181817</v>
      </c>
      <c r="AA5" s="14">
        <f t="shared" si="6"/>
        <v>10.60606060606061</v>
      </c>
      <c r="AB5" s="21">
        <f>SUM(Q11:Q17)+SUM(R11:R17)</f>
        <v>13</v>
      </c>
      <c r="AC5" s="21">
        <f>100*SUM(Q11:Q17)/AB5</f>
        <v>76.92307692307692</v>
      </c>
    </row>
    <row r="6" spans="1:29" ht="15">
      <c r="A6" s="19">
        <v>32574</v>
      </c>
      <c r="B6" s="2"/>
      <c r="C6" s="2"/>
      <c r="D6" s="2"/>
      <c r="E6" s="2"/>
      <c r="F6" s="2"/>
      <c r="G6" s="2"/>
      <c r="H6" s="2"/>
      <c r="I6" s="2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70</v>
      </c>
      <c r="W6" s="13"/>
      <c r="X6" s="23" t="s">
        <v>42</v>
      </c>
      <c r="Z6" s="21">
        <f>SUM(N18:N24)</f>
        <v>6.363636363636363</v>
      </c>
      <c r="AA6" s="14">
        <f t="shared" si="6"/>
        <v>21.21212121212122</v>
      </c>
      <c r="AB6" s="21">
        <f>SUM(Q18:Q24)+SUM(R18:R24)</f>
        <v>14</v>
      </c>
      <c r="AC6" s="21">
        <f>100*SUM(Q18:Q24)/AB6</f>
        <v>100</v>
      </c>
    </row>
    <row r="7" spans="1:29" ht="15">
      <c r="A7" s="19">
        <v>32575</v>
      </c>
      <c r="B7" s="2"/>
      <c r="C7" s="2"/>
      <c r="D7" s="2"/>
      <c r="E7" s="2"/>
      <c r="F7" s="2"/>
      <c r="G7" s="2"/>
      <c r="H7" s="2"/>
      <c r="I7" s="2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94.5945945945946</v>
      </c>
      <c r="W7" s="13"/>
      <c r="Y7" s="23" t="s">
        <v>44</v>
      </c>
      <c r="Z7" s="21">
        <f>SUM(N25:N31)</f>
        <v>9.09090909090909</v>
      </c>
      <c r="AA7" s="14">
        <f t="shared" si="6"/>
        <v>30.30303030303031</v>
      </c>
      <c r="AB7" s="21">
        <f>SUM(Q25:Q31)+SUM(R25:R31)</f>
        <v>20</v>
      </c>
      <c r="AC7" s="21">
        <f>100*SUM(Q25:Q31)/AB7</f>
        <v>100</v>
      </c>
    </row>
    <row r="8" spans="1:29" ht="15">
      <c r="A8" s="19">
        <v>32576</v>
      </c>
      <c r="B8" s="2"/>
      <c r="C8" s="2"/>
      <c r="D8" s="2"/>
      <c r="E8" s="2"/>
      <c r="F8" s="2"/>
      <c r="G8" s="2"/>
      <c r="H8" s="2"/>
      <c r="I8" s="2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3.1818181818181817</v>
      </c>
      <c r="AA8" s="14">
        <f t="shared" si="6"/>
        <v>10.60606060606061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 s="2"/>
      <c r="C9" s="2"/>
      <c r="D9" s="2"/>
      <c r="E9" s="2"/>
      <c r="F9" s="2"/>
      <c r="G9" s="2"/>
      <c r="H9" s="2"/>
      <c r="I9" s="2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1.8181818181818181</v>
      </c>
      <c r="AA9" s="14">
        <f t="shared" si="6"/>
        <v>6.060606060606062</v>
      </c>
      <c r="AB9" s="21">
        <f>SUM(Q39:Q45)+SUM(R39:R45)</f>
        <v>6</v>
      </c>
      <c r="AC9" s="21">
        <f>100*SUM(Q39:Q45)/AB9</f>
        <v>83.33333333333333</v>
      </c>
    </row>
    <row r="10" spans="1:29" ht="15">
      <c r="A10" s="19">
        <v>32578</v>
      </c>
      <c r="B10" s="2"/>
      <c r="C10" s="2"/>
      <c r="D10" s="2"/>
      <c r="E10" s="2"/>
      <c r="F10" s="2"/>
      <c r="G10" s="2"/>
      <c r="H10" s="2"/>
      <c r="I10" s="2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68.75</v>
      </c>
      <c r="W10" s="13"/>
      <c r="X10" s="24" t="s">
        <v>48</v>
      </c>
      <c r="Z10" s="21">
        <f>SUM(N46:N52)</f>
        <v>2.727272727272727</v>
      </c>
      <c r="AA10" s="14">
        <f t="shared" si="6"/>
        <v>9.090909090909093</v>
      </c>
      <c r="AB10" s="21">
        <f>SUM(Q46:Q52)+SUM(R46:R52)</f>
        <v>6</v>
      </c>
      <c r="AC10" s="21">
        <f>100*SUM(Q46:Q52)/AB10</f>
        <v>100</v>
      </c>
    </row>
    <row r="11" spans="1:29" ht="15">
      <c r="A11" s="19">
        <v>32579</v>
      </c>
      <c r="B11" s="2"/>
      <c r="C11" s="2"/>
      <c r="D11" s="2"/>
      <c r="E11" s="2"/>
      <c r="F11" s="2"/>
      <c r="G11" s="2"/>
      <c r="H11" s="2"/>
      <c r="I11" s="2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52.63157894736842</v>
      </c>
      <c r="W11" s="13"/>
      <c r="Y11" s="24" t="s">
        <v>49</v>
      </c>
      <c r="Z11" s="21">
        <f>SUM(N53:N59)</f>
        <v>1.3636363636363635</v>
      </c>
      <c r="AA11" s="14">
        <f t="shared" si="6"/>
        <v>4.545454545454547</v>
      </c>
      <c r="AB11" s="21">
        <f>SUM(Q53:Q59)+SUM(R53:R59)</f>
        <v>3</v>
      </c>
      <c r="AC11" s="21">
        <f>100*SUM(Q53:Q59)/AB11</f>
        <v>100</v>
      </c>
    </row>
    <row r="12" spans="1:29" ht="15">
      <c r="A12" s="19">
        <v>32580</v>
      </c>
      <c r="B12" s="2"/>
      <c r="C12" s="3">
        <v>1</v>
      </c>
      <c r="D12" s="2"/>
      <c r="E12" s="2"/>
      <c r="F12" s="3">
        <v>1</v>
      </c>
      <c r="G12" s="3">
        <v>1</v>
      </c>
      <c r="H12" s="2"/>
      <c r="I12" s="2"/>
      <c r="J12" s="18">
        <f t="shared" si="0"/>
        <v>1</v>
      </c>
      <c r="K12" s="18">
        <f t="shared" si="1"/>
        <v>2</v>
      </c>
      <c r="L12" s="18">
        <f t="shared" si="7"/>
        <v>1</v>
      </c>
      <c r="M12" s="18">
        <f t="shared" si="7"/>
        <v>2</v>
      </c>
      <c r="N12" s="14">
        <f t="shared" si="2"/>
        <v>1.3636363636363635</v>
      </c>
      <c r="O12" s="21">
        <f t="shared" si="8"/>
        <v>1.3636363636363635</v>
      </c>
      <c r="P12" s="14">
        <f t="shared" si="3"/>
        <v>4.545454545454546</v>
      </c>
      <c r="Q12" s="18">
        <f t="shared" si="4"/>
        <v>3</v>
      </c>
      <c r="R12" s="18">
        <f t="shared" si="5"/>
        <v>0</v>
      </c>
      <c r="U12" s="17" t="s">
        <v>50</v>
      </c>
      <c r="V12" s="14">
        <f>100*((G96+C96)/(B96+C96+F96+G96))</f>
        <v>60</v>
      </c>
      <c r="W12" s="13"/>
      <c r="X12" s="24" t="s">
        <v>51</v>
      </c>
      <c r="Z12" s="21">
        <f>SUM(N60:N66)</f>
        <v>0.45454545454545453</v>
      </c>
      <c r="AA12" s="14">
        <f t="shared" si="6"/>
        <v>1.5151515151515156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"/>
      <c r="C13" s="2"/>
      <c r="D13" s="2"/>
      <c r="E13" s="2"/>
      <c r="F13" s="2"/>
      <c r="G13" s="2"/>
      <c r="H13" s="2"/>
      <c r="I13" s="2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1.3636363636363635</v>
      </c>
      <c r="P13" s="14">
        <f t="shared" si="3"/>
        <v>4.545454545454546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2"/>
      <c r="C14" s="2"/>
      <c r="D14" s="2"/>
      <c r="E14" s="2"/>
      <c r="F14" s="2"/>
      <c r="G14" s="2"/>
      <c r="H14" s="2"/>
      <c r="I14" s="2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1.3636363636363635</v>
      </c>
      <c r="P14" s="14">
        <f t="shared" si="3"/>
        <v>4.545454545454546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0.45454545454545453</v>
      </c>
      <c r="AA14" s="14">
        <f t="shared" si="6"/>
        <v>1.5151515151515156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"/>
      <c r="C15" s="2"/>
      <c r="D15" s="2"/>
      <c r="E15" s="2"/>
      <c r="F15" s="2"/>
      <c r="G15" s="2"/>
      <c r="H15" s="2"/>
      <c r="I15" s="2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1.3636363636363635</v>
      </c>
      <c r="P15" s="14">
        <f t="shared" si="3"/>
        <v>4.545454545454546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"/>
      <c r="C16" s="2"/>
      <c r="D16" s="2"/>
      <c r="E16" s="2"/>
      <c r="F16" s="2"/>
      <c r="G16" s="2"/>
      <c r="H16" s="2"/>
      <c r="I16" s="2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1.3636363636363635</v>
      </c>
      <c r="P16" s="14">
        <f t="shared" si="3"/>
        <v>4.545454545454546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1.3636363636363635</v>
      </c>
      <c r="AA16" s="14">
        <f t="shared" si="6"/>
        <v>4.545454545454547</v>
      </c>
      <c r="AB16" s="21">
        <f>SUM(Q88:Q94)+SUM(R88:R94)</f>
        <v>3</v>
      </c>
      <c r="AC16" s="21">
        <f>100*SUM(Q88:Q94)/AB16</f>
        <v>100</v>
      </c>
    </row>
    <row r="17" spans="1:29" ht="15">
      <c r="A17" s="19">
        <v>32585</v>
      </c>
      <c r="B17" s="3">
        <v>3</v>
      </c>
      <c r="C17" s="3">
        <v>1</v>
      </c>
      <c r="D17" s="2"/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18">
        <f t="shared" si="0"/>
        <v>3</v>
      </c>
      <c r="K17" s="18">
        <f t="shared" si="1"/>
        <v>1</v>
      </c>
      <c r="L17" s="18">
        <f t="shared" si="7"/>
        <v>4</v>
      </c>
      <c r="M17" s="18">
        <f t="shared" si="7"/>
        <v>3</v>
      </c>
      <c r="N17" s="14">
        <f t="shared" si="2"/>
        <v>1.8181818181818181</v>
      </c>
      <c r="O17" s="21">
        <f t="shared" si="8"/>
        <v>3.1818181818181817</v>
      </c>
      <c r="P17" s="14">
        <f t="shared" si="3"/>
        <v>10.606060606060609</v>
      </c>
      <c r="Q17" s="18">
        <f t="shared" si="4"/>
        <v>7</v>
      </c>
      <c r="R17" s="18">
        <f t="shared" si="5"/>
        <v>3</v>
      </c>
      <c r="T17" s="17"/>
      <c r="X17" s="13"/>
      <c r="Y17" s="17" t="s">
        <v>56</v>
      </c>
      <c r="Z17" s="18">
        <f>SUM(Z4:Z16)</f>
        <v>29.99999999999999</v>
      </c>
      <c r="AA17" s="18">
        <f>SUM(AA4:AA16)</f>
        <v>100.00000000000004</v>
      </c>
      <c r="AB17" s="18">
        <f>SUM(AB4:AB16)</f>
        <v>74</v>
      </c>
      <c r="AC17" s="21"/>
    </row>
    <row r="18" spans="1:27" ht="15">
      <c r="A18" s="19">
        <v>32586</v>
      </c>
      <c r="B18" s="2"/>
      <c r="C18" s="2"/>
      <c r="D18" s="2"/>
      <c r="E18" s="2"/>
      <c r="F18" s="2"/>
      <c r="G18" s="2"/>
      <c r="H18" s="2"/>
      <c r="I18" s="2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3</v>
      </c>
      <c r="N18" s="14">
        <f t="shared" si="2"/>
        <v>0</v>
      </c>
      <c r="O18" s="21">
        <f t="shared" si="8"/>
        <v>3.1818181818181817</v>
      </c>
      <c r="P18" s="14">
        <f t="shared" si="3"/>
        <v>10.606060606060609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"/>
      <c r="C19" s="3">
        <v>1</v>
      </c>
      <c r="D19" s="2"/>
      <c r="E19" s="2"/>
      <c r="F19" s="2"/>
      <c r="G19" s="2"/>
      <c r="H19" s="2"/>
      <c r="I19" s="2"/>
      <c r="J19" s="18">
        <f t="shared" si="0"/>
        <v>1</v>
      </c>
      <c r="K19" s="18">
        <f t="shared" si="1"/>
        <v>0</v>
      </c>
      <c r="L19" s="18">
        <f t="shared" si="7"/>
        <v>5</v>
      </c>
      <c r="M19" s="18">
        <f t="shared" si="7"/>
        <v>3</v>
      </c>
      <c r="N19" s="14">
        <f t="shared" si="2"/>
        <v>0.45454545454545453</v>
      </c>
      <c r="O19" s="21">
        <f t="shared" si="8"/>
        <v>3.6363636363636362</v>
      </c>
      <c r="P19" s="14">
        <f t="shared" si="3"/>
        <v>12.121212121212123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"/>
      <c r="C20" s="3">
        <v>1</v>
      </c>
      <c r="D20" s="2"/>
      <c r="E20" s="2"/>
      <c r="F20" s="3">
        <v>1</v>
      </c>
      <c r="G20" s="2"/>
      <c r="H20" s="2"/>
      <c r="I20" s="2"/>
      <c r="J20" s="18">
        <f t="shared" si="0"/>
        <v>1</v>
      </c>
      <c r="K20" s="18">
        <f t="shared" si="1"/>
        <v>1</v>
      </c>
      <c r="L20" s="18">
        <f t="shared" si="7"/>
        <v>6</v>
      </c>
      <c r="M20" s="18">
        <f t="shared" si="7"/>
        <v>4</v>
      </c>
      <c r="N20" s="14">
        <f t="shared" si="2"/>
        <v>0.9090909090909091</v>
      </c>
      <c r="O20" s="21">
        <f t="shared" si="8"/>
        <v>4.545454545454545</v>
      </c>
      <c r="P20" s="14">
        <f t="shared" si="3"/>
        <v>15.151515151515154</v>
      </c>
      <c r="Q20" s="18">
        <f t="shared" si="4"/>
        <v>2</v>
      </c>
      <c r="R20" s="18">
        <f t="shared" si="5"/>
        <v>0</v>
      </c>
      <c r="T20" s="17"/>
    </row>
    <row r="21" spans="1:25" ht="15">
      <c r="A21" s="19">
        <v>32589</v>
      </c>
      <c r="B21" s="2"/>
      <c r="C21" s="2"/>
      <c r="D21" s="2"/>
      <c r="E21" s="2"/>
      <c r="F21" s="2"/>
      <c r="G21" s="2"/>
      <c r="H21" s="2"/>
      <c r="I21" s="2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4</v>
      </c>
      <c r="N21" s="14">
        <f t="shared" si="2"/>
        <v>0</v>
      </c>
      <c r="O21" s="21">
        <f t="shared" si="8"/>
        <v>4.545454545454545</v>
      </c>
      <c r="P21" s="14">
        <f t="shared" si="3"/>
        <v>15.151515151515154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">
        <v>1</v>
      </c>
      <c r="C22" s="3">
        <v>2</v>
      </c>
      <c r="D22" s="2"/>
      <c r="E22" s="2"/>
      <c r="F22" s="3">
        <v>1</v>
      </c>
      <c r="G22" s="2"/>
      <c r="H22" s="2"/>
      <c r="I22" s="2"/>
      <c r="J22" s="18">
        <f t="shared" si="0"/>
        <v>3</v>
      </c>
      <c r="K22" s="18">
        <f t="shared" si="1"/>
        <v>1</v>
      </c>
      <c r="L22" s="18">
        <f t="shared" si="7"/>
        <v>9</v>
      </c>
      <c r="M22" s="18">
        <f t="shared" si="7"/>
        <v>5</v>
      </c>
      <c r="N22" s="14">
        <f t="shared" si="2"/>
        <v>1.8181818181818181</v>
      </c>
      <c r="O22" s="21">
        <f t="shared" si="8"/>
        <v>6.363636363636363</v>
      </c>
      <c r="P22" s="14">
        <f t="shared" si="3"/>
        <v>21.212121212121218</v>
      </c>
      <c r="Q22" s="18">
        <f t="shared" si="4"/>
        <v>4</v>
      </c>
      <c r="R22" s="18">
        <f t="shared" si="5"/>
        <v>0</v>
      </c>
      <c r="X22" s="13"/>
      <c r="Y22" s="13"/>
    </row>
    <row r="23" spans="1:25" ht="15">
      <c r="A23" s="19">
        <v>32591</v>
      </c>
      <c r="B23" s="2"/>
      <c r="C23" s="2"/>
      <c r="D23" s="2"/>
      <c r="E23" s="2"/>
      <c r="F23" s="2"/>
      <c r="G23" s="2"/>
      <c r="H23" s="2"/>
      <c r="I23" s="2"/>
      <c r="J23" s="18">
        <f t="shared" si="0"/>
        <v>0</v>
      </c>
      <c r="K23" s="18">
        <f t="shared" si="1"/>
        <v>0</v>
      </c>
      <c r="L23" s="18">
        <f t="shared" si="7"/>
        <v>9</v>
      </c>
      <c r="M23" s="18">
        <f t="shared" si="7"/>
        <v>5</v>
      </c>
      <c r="N23" s="14">
        <f t="shared" si="2"/>
        <v>0</v>
      </c>
      <c r="O23" s="21">
        <f t="shared" si="8"/>
        <v>6.363636363636363</v>
      </c>
      <c r="P23" s="14">
        <f t="shared" si="3"/>
        <v>21.212121212121218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">
        <v>1</v>
      </c>
      <c r="C24" s="3">
        <v>1</v>
      </c>
      <c r="D24" s="2"/>
      <c r="E24" s="2"/>
      <c r="F24" s="3">
        <v>3</v>
      </c>
      <c r="G24" s="3">
        <v>2</v>
      </c>
      <c r="H24" s="2"/>
      <c r="I24" s="2"/>
      <c r="J24" s="18">
        <f t="shared" si="0"/>
        <v>2</v>
      </c>
      <c r="K24" s="18">
        <f t="shared" si="1"/>
        <v>5</v>
      </c>
      <c r="L24" s="18">
        <f t="shared" si="7"/>
        <v>11</v>
      </c>
      <c r="M24" s="18">
        <f t="shared" si="7"/>
        <v>10</v>
      </c>
      <c r="N24" s="14">
        <f t="shared" si="2"/>
        <v>3.1818181818181817</v>
      </c>
      <c r="O24" s="21">
        <f t="shared" si="8"/>
        <v>9.545454545454545</v>
      </c>
      <c r="P24" s="14">
        <f t="shared" si="3"/>
        <v>31.818181818181824</v>
      </c>
      <c r="Q24" s="18">
        <f t="shared" si="4"/>
        <v>7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">
        <v>1</v>
      </c>
      <c r="C25" s="3">
        <v>1</v>
      </c>
      <c r="D25" s="2"/>
      <c r="E25" s="2"/>
      <c r="F25" s="3">
        <v>4</v>
      </c>
      <c r="G25" s="3">
        <v>3</v>
      </c>
      <c r="H25" s="2"/>
      <c r="I25" s="2"/>
      <c r="J25" s="18">
        <f t="shared" si="0"/>
        <v>2</v>
      </c>
      <c r="K25" s="18">
        <f t="shared" si="1"/>
        <v>7</v>
      </c>
      <c r="L25" s="18">
        <f aca="true" t="shared" si="9" ref="L25:M44">L24+J25</f>
        <v>13</v>
      </c>
      <c r="M25" s="18">
        <f t="shared" si="9"/>
        <v>17</v>
      </c>
      <c r="N25" s="14">
        <f t="shared" si="2"/>
        <v>4.090909090909091</v>
      </c>
      <c r="O25" s="21">
        <f t="shared" si="8"/>
        <v>13.636363636363637</v>
      </c>
      <c r="P25" s="14">
        <f t="shared" si="3"/>
        <v>45.45454545454547</v>
      </c>
      <c r="Q25" s="18">
        <f t="shared" si="4"/>
        <v>9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"/>
      <c r="C26" s="3">
        <v>1</v>
      </c>
      <c r="D26" s="2"/>
      <c r="E26" s="2"/>
      <c r="F26" s="2"/>
      <c r="G26" s="3">
        <v>2</v>
      </c>
      <c r="H26" s="2"/>
      <c r="I26" s="2"/>
      <c r="J26" s="18">
        <f t="shared" si="0"/>
        <v>1</v>
      </c>
      <c r="K26" s="18">
        <f t="shared" si="1"/>
        <v>2</v>
      </c>
      <c r="L26" s="18">
        <f t="shared" si="9"/>
        <v>14</v>
      </c>
      <c r="M26" s="18">
        <f t="shared" si="9"/>
        <v>19</v>
      </c>
      <c r="N26" s="14">
        <f t="shared" si="2"/>
        <v>1.3636363636363635</v>
      </c>
      <c r="O26" s="21">
        <f t="shared" si="8"/>
        <v>15</v>
      </c>
      <c r="P26" s="14">
        <f t="shared" si="3"/>
        <v>50.000000000000014</v>
      </c>
      <c r="Q26" s="18">
        <f t="shared" si="4"/>
        <v>3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"/>
      <c r="C27" s="2"/>
      <c r="D27" s="2"/>
      <c r="E27" s="2"/>
      <c r="F27" s="2"/>
      <c r="G27" s="2"/>
      <c r="H27" s="2"/>
      <c r="I27" s="2"/>
      <c r="J27" s="18">
        <f t="shared" si="0"/>
        <v>0</v>
      </c>
      <c r="K27" s="18">
        <f t="shared" si="1"/>
        <v>0</v>
      </c>
      <c r="L27" s="18">
        <f t="shared" si="9"/>
        <v>14</v>
      </c>
      <c r="M27" s="18">
        <f t="shared" si="9"/>
        <v>19</v>
      </c>
      <c r="N27" s="14">
        <f t="shared" si="2"/>
        <v>0</v>
      </c>
      <c r="O27" s="21">
        <f t="shared" si="8"/>
        <v>15</v>
      </c>
      <c r="P27" s="14">
        <f t="shared" si="3"/>
        <v>50.000000000000014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3">
        <v>1</v>
      </c>
      <c r="C28" s="3">
        <v>2</v>
      </c>
      <c r="D28" s="2"/>
      <c r="E28" s="2"/>
      <c r="F28" s="2"/>
      <c r="G28" s="2"/>
      <c r="H28" s="2"/>
      <c r="I28" s="2"/>
      <c r="J28" s="18">
        <f t="shared" si="0"/>
        <v>3</v>
      </c>
      <c r="K28" s="18">
        <f t="shared" si="1"/>
        <v>0</v>
      </c>
      <c r="L28" s="18">
        <f t="shared" si="9"/>
        <v>17</v>
      </c>
      <c r="M28" s="18">
        <f t="shared" si="9"/>
        <v>19</v>
      </c>
      <c r="N28" s="14">
        <f t="shared" si="2"/>
        <v>1.3636363636363635</v>
      </c>
      <c r="O28" s="21">
        <f t="shared" si="8"/>
        <v>16.363636363636363</v>
      </c>
      <c r="P28" s="14">
        <f t="shared" si="3"/>
        <v>54.545454545454554</v>
      </c>
      <c r="Q28" s="18">
        <f t="shared" si="4"/>
        <v>3</v>
      </c>
      <c r="R28" s="18">
        <f t="shared" si="5"/>
        <v>0</v>
      </c>
      <c r="T28" s="17"/>
    </row>
    <row r="29" spans="1:18" ht="15">
      <c r="A29" s="19">
        <v>32597</v>
      </c>
      <c r="B29" s="2"/>
      <c r="C29" s="2"/>
      <c r="D29" s="2"/>
      <c r="E29" s="2"/>
      <c r="F29" s="2"/>
      <c r="G29" s="2"/>
      <c r="H29" s="2"/>
      <c r="I29" s="2"/>
      <c r="J29" s="18">
        <f t="shared" si="0"/>
        <v>0</v>
      </c>
      <c r="K29" s="18">
        <f t="shared" si="1"/>
        <v>0</v>
      </c>
      <c r="L29" s="18">
        <f t="shared" si="9"/>
        <v>17</v>
      </c>
      <c r="M29" s="18">
        <f t="shared" si="9"/>
        <v>19</v>
      </c>
      <c r="N29" s="14">
        <f t="shared" si="2"/>
        <v>0</v>
      </c>
      <c r="O29" s="21">
        <f t="shared" si="8"/>
        <v>16.363636363636363</v>
      </c>
      <c r="P29" s="14">
        <f t="shared" si="3"/>
        <v>54.545454545454554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"/>
      <c r="C30" s="2"/>
      <c r="D30" s="2"/>
      <c r="E30" s="2"/>
      <c r="F30" s="2"/>
      <c r="G30" s="2"/>
      <c r="H30" s="2"/>
      <c r="I30" s="2"/>
      <c r="J30" s="18">
        <f t="shared" si="0"/>
        <v>0</v>
      </c>
      <c r="K30" s="18">
        <f t="shared" si="1"/>
        <v>0</v>
      </c>
      <c r="L30" s="18">
        <f t="shared" si="9"/>
        <v>17</v>
      </c>
      <c r="M30" s="18">
        <f t="shared" si="9"/>
        <v>19</v>
      </c>
      <c r="N30" s="14">
        <f t="shared" si="2"/>
        <v>0</v>
      </c>
      <c r="O30" s="21">
        <f t="shared" si="8"/>
        <v>16.363636363636363</v>
      </c>
      <c r="P30" s="14">
        <f t="shared" si="3"/>
        <v>54.545454545454554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3">
        <v>1</v>
      </c>
      <c r="C31" s="3">
        <v>1</v>
      </c>
      <c r="D31" s="2"/>
      <c r="E31" s="2"/>
      <c r="F31" s="2"/>
      <c r="G31" s="3">
        <v>3</v>
      </c>
      <c r="H31" s="2"/>
      <c r="I31" s="2"/>
      <c r="J31" s="18">
        <f t="shared" si="0"/>
        <v>2</v>
      </c>
      <c r="K31" s="18">
        <f t="shared" si="1"/>
        <v>3</v>
      </c>
      <c r="L31" s="18">
        <f t="shared" si="9"/>
        <v>19</v>
      </c>
      <c r="M31" s="18">
        <f t="shared" si="9"/>
        <v>22</v>
      </c>
      <c r="N31" s="14">
        <f t="shared" si="2"/>
        <v>2.2727272727272725</v>
      </c>
      <c r="O31" s="21">
        <f t="shared" si="8"/>
        <v>18.636363636363637</v>
      </c>
      <c r="P31" s="14">
        <f t="shared" si="3"/>
        <v>62.12121212121214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"/>
      <c r="C32" s="2"/>
      <c r="D32" s="2"/>
      <c r="E32" s="2"/>
      <c r="F32" s="2"/>
      <c r="G32" s="2"/>
      <c r="H32" s="2"/>
      <c r="I32" s="2"/>
      <c r="J32" s="18">
        <f t="shared" si="0"/>
        <v>0</v>
      </c>
      <c r="K32" s="18">
        <f t="shared" si="1"/>
        <v>0</v>
      </c>
      <c r="L32" s="18">
        <f t="shared" si="9"/>
        <v>19</v>
      </c>
      <c r="M32" s="18">
        <f t="shared" si="9"/>
        <v>22</v>
      </c>
      <c r="N32" s="14">
        <f t="shared" si="2"/>
        <v>0</v>
      </c>
      <c r="O32" s="21">
        <f t="shared" si="8"/>
        <v>18.636363636363637</v>
      </c>
      <c r="P32" s="14">
        <f t="shared" si="3"/>
        <v>62.12121212121214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"/>
      <c r="C33" s="2"/>
      <c r="D33" s="2"/>
      <c r="E33" s="2"/>
      <c r="F33" s="2"/>
      <c r="G33" s="2"/>
      <c r="H33" s="2"/>
      <c r="I33" s="2"/>
      <c r="J33" s="18">
        <f t="shared" si="0"/>
        <v>0</v>
      </c>
      <c r="K33" s="18">
        <f t="shared" si="1"/>
        <v>0</v>
      </c>
      <c r="L33" s="18">
        <f t="shared" si="9"/>
        <v>19</v>
      </c>
      <c r="M33" s="18">
        <f t="shared" si="9"/>
        <v>22</v>
      </c>
      <c r="N33" s="14">
        <f t="shared" si="2"/>
        <v>0</v>
      </c>
      <c r="O33" s="21">
        <f t="shared" si="8"/>
        <v>18.636363636363637</v>
      </c>
      <c r="P33" s="14">
        <f t="shared" si="3"/>
        <v>62.12121212121214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3">
        <v>1</v>
      </c>
      <c r="C34" s="3">
        <v>4</v>
      </c>
      <c r="D34" s="2"/>
      <c r="E34" s="2"/>
      <c r="F34" s="2"/>
      <c r="G34" s="3">
        <v>1</v>
      </c>
      <c r="H34" s="2"/>
      <c r="I34" s="2"/>
      <c r="J34" s="18">
        <f t="shared" si="0"/>
        <v>5</v>
      </c>
      <c r="K34" s="18">
        <f t="shared" si="1"/>
        <v>1</v>
      </c>
      <c r="L34" s="18">
        <f t="shared" si="9"/>
        <v>24</v>
      </c>
      <c r="M34" s="18">
        <f t="shared" si="9"/>
        <v>23</v>
      </c>
      <c r="N34" s="14">
        <f t="shared" si="2"/>
        <v>2.727272727272727</v>
      </c>
      <c r="O34" s="21">
        <f t="shared" si="8"/>
        <v>21.363636363636363</v>
      </c>
      <c r="P34" s="14">
        <f t="shared" si="3"/>
        <v>71.21212121212123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"/>
      <c r="C35" s="2"/>
      <c r="D35" s="2"/>
      <c r="E35" s="2"/>
      <c r="F35" s="2"/>
      <c r="G35" s="2"/>
      <c r="H35" s="2"/>
      <c r="I35" s="2"/>
      <c r="J35" s="18">
        <f t="shared" si="0"/>
        <v>0</v>
      </c>
      <c r="K35" s="18">
        <f t="shared" si="1"/>
        <v>0</v>
      </c>
      <c r="L35" s="18">
        <f t="shared" si="9"/>
        <v>24</v>
      </c>
      <c r="M35" s="18">
        <f t="shared" si="9"/>
        <v>23</v>
      </c>
      <c r="N35" s="14">
        <f t="shared" si="2"/>
        <v>0</v>
      </c>
      <c r="O35" s="21">
        <f t="shared" si="8"/>
        <v>21.363636363636363</v>
      </c>
      <c r="P35" s="14">
        <f t="shared" si="3"/>
        <v>71.21212121212123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"/>
      <c r="C36" s="2"/>
      <c r="D36" s="2"/>
      <c r="E36" s="2"/>
      <c r="F36" s="2"/>
      <c r="G36" s="3">
        <v>1</v>
      </c>
      <c r="H36" s="2"/>
      <c r="I36" s="2"/>
      <c r="J36" s="18">
        <f aca="true" t="shared" si="10" ref="J36:J67">+B36+C36-D36-E36</f>
        <v>0</v>
      </c>
      <c r="K36" s="18">
        <f aca="true" t="shared" si="11" ref="K36:K67">+F36+G36-H36-I36</f>
        <v>1</v>
      </c>
      <c r="L36" s="18">
        <f t="shared" si="9"/>
        <v>24</v>
      </c>
      <c r="M36" s="18">
        <f t="shared" si="9"/>
        <v>24</v>
      </c>
      <c r="N36" s="14">
        <f aca="true" t="shared" si="12" ref="N36:N67">(+J36+K36)*($J$96/($J$96+$K$96))</f>
        <v>0.45454545454545453</v>
      </c>
      <c r="O36" s="21">
        <f t="shared" si="8"/>
        <v>21.818181818181817</v>
      </c>
      <c r="P36" s="14">
        <f aca="true" t="shared" si="13" ref="P36:P67">O36*100/$N$96</f>
        <v>72.72727272727273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5">
      <c r="A37" s="19">
        <v>32605</v>
      </c>
      <c r="B37" s="2"/>
      <c r="C37" s="2"/>
      <c r="D37" s="2"/>
      <c r="E37" s="2"/>
      <c r="F37" s="2"/>
      <c r="G37" s="2"/>
      <c r="H37" s="2"/>
      <c r="I37" s="2"/>
      <c r="J37" s="18">
        <f t="shared" si="10"/>
        <v>0</v>
      </c>
      <c r="K37" s="18">
        <f t="shared" si="11"/>
        <v>0</v>
      </c>
      <c r="L37" s="18">
        <f t="shared" si="9"/>
        <v>24</v>
      </c>
      <c r="M37" s="18">
        <f t="shared" si="9"/>
        <v>24</v>
      </c>
      <c r="N37" s="14">
        <f t="shared" si="12"/>
        <v>0</v>
      </c>
      <c r="O37" s="21">
        <f aca="true" t="shared" si="16" ref="O37:O68">O36+N37</f>
        <v>21.818181818181817</v>
      </c>
      <c r="P37" s="14">
        <f t="shared" si="13"/>
        <v>72.72727272727273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"/>
      <c r="C38" s="2"/>
      <c r="D38" s="2"/>
      <c r="E38" s="2"/>
      <c r="F38" s="2"/>
      <c r="G38" s="2"/>
      <c r="H38" s="2"/>
      <c r="I38" s="2"/>
      <c r="J38" s="18">
        <f t="shared" si="10"/>
        <v>0</v>
      </c>
      <c r="K38" s="18">
        <f t="shared" si="11"/>
        <v>0</v>
      </c>
      <c r="L38" s="18">
        <f t="shared" si="9"/>
        <v>24</v>
      </c>
      <c r="M38" s="18">
        <f t="shared" si="9"/>
        <v>24</v>
      </c>
      <c r="N38" s="14">
        <f t="shared" si="12"/>
        <v>0</v>
      </c>
      <c r="O38" s="21">
        <f t="shared" si="16"/>
        <v>21.818181818181817</v>
      </c>
      <c r="P38" s="14">
        <f t="shared" si="13"/>
        <v>72.72727272727273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"/>
      <c r="C39" s="3">
        <v>3</v>
      </c>
      <c r="D39" s="3">
        <v>1</v>
      </c>
      <c r="E39" s="2"/>
      <c r="F39" s="3">
        <v>1</v>
      </c>
      <c r="G39" s="2"/>
      <c r="H39" s="2"/>
      <c r="I39" s="2"/>
      <c r="J39" s="18">
        <f t="shared" si="10"/>
        <v>2</v>
      </c>
      <c r="K39" s="18">
        <f t="shared" si="11"/>
        <v>1</v>
      </c>
      <c r="L39" s="18">
        <f t="shared" si="9"/>
        <v>26</v>
      </c>
      <c r="M39" s="18">
        <f t="shared" si="9"/>
        <v>25</v>
      </c>
      <c r="N39" s="14">
        <f t="shared" si="12"/>
        <v>1.3636363636363635</v>
      </c>
      <c r="O39" s="21">
        <f t="shared" si="16"/>
        <v>23.18181818181818</v>
      </c>
      <c r="P39" s="14">
        <f t="shared" si="13"/>
        <v>77.27272727272728</v>
      </c>
      <c r="Q39" s="18">
        <f t="shared" si="14"/>
        <v>4</v>
      </c>
      <c r="R39" s="18">
        <f t="shared" si="15"/>
        <v>1</v>
      </c>
      <c r="S39" s="17"/>
    </row>
    <row r="40" spans="1:18" ht="15">
      <c r="A40" s="19">
        <v>32608</v>
      </c>
      <c r="B40" s="2"/>
      <c r="C40" s="2"/>
      <c r="D40" s="2"/>
      <c r="E40" s="2"/>
      <c r="F40" s="2"/>
      <c r="G40" s="2"/>
      <c r="H40" s="2"/>
      <c r="I40" s="2"/>
      <c r="J40" s="18">
        <f t="shared" si="10"/>
        <v>0</v>
      </c>
      <c r="K40" s="18">
        <f t="shared" si="11"/>
        <v>0</v>
      </c>
      <c r="L40" s="18">
        <f t="shared" si="9"/>
        <v>26</v>
      </c>
      <c r="M40" s="18">
        <f t="shared" si="9"/>
        <v>25</v>
      </c>
      <c r="N40" s="14">
        <f t="shared" si="12"/>
        <v>0</v>
      </c>
      <c r="O40" s="21">
        <f t="shared" si="16"/>
        <v>23.18181818181818</v>
      </c>
      <c r="P40" s="14">
        <f t="shared" si="13"/>
        <v>77.27272727272728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"/>
      <c r="C41" s="2"/>
      <c r="D41" s="2"/>
      <c r="E41" s="2"/>
      <c r="F41" s="2"/>
      <c r="G41" s="2"/>
      <c r="H41" s="2"/>
      <c r="I41" s="2"/>
      <c r="J41" s="18">
        <f t="shared" si="10"/>
        <v>0</v>
      </c>
      <c r="K41" s="18">
        <f t="shared" si="11"/>
        <v>0</v>
      </c>
      <c r="L41" s="18">
        <f t="shared" si="9"/>
        <v>26</v>
      </c>
      <c r="M41" s="18">
        <f t="shared" si="9"/>
        <v>25</v>
      </c>
      <c r="N41" s="14">
        <f t="shared" si="12"/>
        <v>0</v>
      </c>
      <c r="O41" s="21">
        <f t="shared" si="16"/>
        <v>23.18181818181818</v>
      </c>
      <c r="P41" s="14">
        <f t="shared" si="13"/>
        <v>77.27272727272728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"/>
      <c r="C42" s="2"/>
      <c r="D42" s="2"/>
      <c r="E42" s="2"/>
      <c r="F42" s="2"/>
      <c r="G42" s="2"/>
      <c r="H42" s="2"/>
      <c r="I42" s="2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25</v>
      </c>
      <c r="N42" s="14">
        <f t="shared" si="12"/>
        <v>0</v>
      </c>
      <c r="O42" s="21">
        <f t="shared" si="16"/>
        <v>23.18181818181818</v>
      </c>
      <c r="P42" s="14">
        <f t="shared" si="13"/>
        <v>77.27272727272728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"/>
      <c r="C43" s="2"/>
      <c r="D43" s="2"/>
      <c r="E43" s="2"/>
      <c r="F43" s="2"/>
      <c r="G43" s="2"/>
      <c r="H43" s="2"/>
      <c r="I43" s="2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25</v>
      </c>
      <c r="N43" s="14">
        <f t="shared" si="12"/>
        <v>0</v>
      </c>
      <c r="O43" s="21">
        <f t="shared" si="16"/>
        <v>23.18181818181818</v>
      </c>
      <c r="P43" s="14">
        <f t="shared" si="13"/>
        <v>77.27272727272728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"/>
      <c r="C44" s="2"/>
      <c r="D44" s="2"/>
      <c r="E44" s="2"/>
      <c r="F44" s="2"/>
      <c r="G44" s="2"/>
      <c r="H44" s="2"/>
      <c r="I44" s="2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25</v>
      </c>
      <c r="N44" s="14">
        <f t="shared" si="12"/>
        <v>0</v>
      </c>
      <c r="O44" s="21">
        <f t="shared" si="16"/>
        <v>23.18181818181818</v>
      </c>
      <c r="P44" s="14">
        <f t="shared" si="13"/>
        <v>77.27272727272728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"/>
      <c r="C45" s="2"/>
      <c r="D45" s="2"/>
      <c r="E45" s="2"/>
      <c r="F45" s="3">
        <v>1</v>
      </c>
      <c r="G45" s="2"/>
      <c r="H45" s="2"/>
      <c r="I45" s="2"/>
      <c r="J45" s="18">
        <f t="shared" si="10"/>
        <v>0</v>
      </c>
      <c r="K45" s="18">
        <f t="shared" si="11"/>
        <v>1</v>
      </c>
      <c r="L45" s="18">
        <f aca="true" t="shared" si="17" ref="L45:M64">L44+J45</f>
        <v>26</v>
      </c>
      <c r="M45" s="18">
        <f t="shared" si="17"/>
        <v>26</v>
      </c>
      <c r="N45" s="14">
        <f t="shared" si="12"/>
        <v>0.45454545454545453</v>
      </c>
      <c r="O45" s="21">
        <f t="shared" si="16"/>
        <v>23.636363636363633</v>
      </c>
      <c r="P45" s="14">
        <f t="shared" si="13"/>
        <v>78.7878787878788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"/>
      <c r="C46" s="2"/>
      <c r="D46" s="2"/>
      <c r="E46" s="2"/>
      <c r="F46" s="3">
        <v>1</v>
      </c>
      <c r="G46" s="2"/>
      <c r="H46" s="2"/>
      <c r="I46" s="2"/>
      <c r="J46" s="18">
        <f t="shared" si="10"/>
        <v>0</v>
      </c>
      <c r="K46" s="18">
        <f t="shared" si="11"/>
        <v>1</v>
      </c>
      <c r="L46" s="18">
        <f t="shared" si="17"/>
        <v>26</v>
      </c>
      <c r="M46" s="18">
        <f t="shared" si="17"/>
        <v>27</v>
      </c>
      <c r="N46" s="14">
        <f t="shared" si="12"/>
        <v>0.45454545454545453</v>
      </c>
      <c r="O46" s="21">
        <f t="shared" si="16"/>
        <v>24.090909090909086</v>
      </c>
      <c r="P46" s="14">
        <f t="shared" si="13"/>
        <v>80.3030303030303</v>
      </c>
      <c r="Q46" s="18">
        <f t="shared" si="14"/>
        <v>1</v>
      </c>
      <c r="R46" s="18">
        <f t="shared" si="15"/>
        <v>0</v>
      </c>
    </row>
    <row r="47" spans="1:18" ht="15">
      <c r="A47" s="19">
        <v>32615</v>
      </c>
      <c r="B47" s="2"/>
      <c r="C47" s="2"/>
      <c r="D47" s="2"/>
      <c r="E47" s="2"/>
      <c r="F47" s="2"/>
      <c r="G47" s="2"/>
      <c r="H47" s="2"/>
      <c r="I47" s="2"/>
      <c r="J47" s="18">
        <f t="shared" si="10"/>
        <v>0</v>
      </c>
      <c r="K47" s="18">
        <f t="shared" si="11"/>
        <v>0</v>
      </c>
      <c r="L47" s="18">
        <f t="shared" si="17"/>
        <v>26</v>
      </c>
      <c r="M47" s="18">
        <f t="shared" si="17"/>
        <v>27</v>
      </c>
      <c r="N47" s="14">
        <f t="shared" si="12"/>
        <v>0</v>
      </c>
      <c r="O47" s="21">
        <f t="shared" si="16"/>
        <v>24.090909090909086</v>
      </c>
      <c r="P47" s="14">
        <f t="shared" si="13"/>
        <v>80.3030303030303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3">
        <v>1</v>
      </c>
      <c r="C48" s="3">
        <v>1</v>
      </c>
      <c r="D48" s="2"/>
      <c r="E48" s="2"/>
      <c r="F48" s="3">
        <v>2</v>
      </c>
      <c r="G48" s="3">
        <v>1</v>
      </c>
      <c r="H48" s="2"/>
      <c r="I48" s="2"/>
      <c r="J48" s="18">
        <f t="shared" si="10"/>
        <v>2</v>
      </c>
      <c r="K48" s="18">
        <f t="shared" si="11"/>
        <v>3</v>
      </c>
      <c r="L48" s="18">
        <f t="shared" si="17"/>
        <v>28</v>
      </c>
      <c r="M48" s="18">
        <f t="shared" si="17"/>
        <v>30</v>
      </c>
      <c r="N48" s="14">
        <f t="shared" si="12"/>
        <v>2.2727272727272725</v>
      </c>
      <c r="O48" s="21">
        <f t="shared" si="16"/>
        <v>26.36363636363636</v>
      </c>
      <c r="P48" s="14">
        <f t="shared" si="13"/>
        <v>87.87878787878789</v>
      </c>
      <c r="Q48" s="18">
        <f t="shared" si="14"/>
        <v>5</v>
      </c>
      <c r="R48" s="18">
        <f t="shared" si="15"/>
        <v>0</v>
      </c>
    </row>
    <row r="49" spans="1:18" ht="15">
      <c r="A49" s="19">
        <v>32617</v>
      </c>
      <c r="B49" s="2"/>
      <c r="C49" s="2"/>
      <c r="D49" s="2"/>
      <c r="E49" s="2"/>
      <c r="F49" s="2"/>
      <c r="G49" s="2"/>
      <c r="H49" s="2"/>
      <c r="I49" s="2"/>
      <c r="J49" s="18">
        <f t="shared" si="10"/>
        <v>0</v>
      </c>
      <c r="K49" s="18">
        <f t="shared" si="11"/>
        <v>0</v>
      </c>
      <c r="L49" s="18">
        <f t="shared" si="17"/>
        <v>28</v>
      </c>
      <c r="M49" s="18">
        <f t="shared" si="17"/>
        <v>30</v>
      </c>
      <c r="N49" s="14">
        <f t="shared" si="12"/>
        <v>0</v>
      </c>
      <c r="O49" s="21">
        <f t="shared" si="16"/>
        <v>26.36363636363636</v>
      </c>
      <c r="P49" s="14">
        <f t="shared" si="13"/>
        <v>87.87878787878789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"/>
      <c r="C50" s="2"/>
      <c r="D50" s="2"/>
      <c r="E50" s="2"/>
      <c r="F50" s="2"/>
      <c r="G50" s="2"/>
      <c r="H50" s="2"/>
      <c r="I50" s="2"/>
      <c r="J50" s="18">
        <f t="shared" si="10"/>
        <v>0</v>
      </c>
      <c r="K50" s="18">
        <f t="shared" si="11"/>
        <v>0</v>
      </c>
      <c r="L50" s="18">
        <f t="shared" si="17"/>
        <v>28</v>
      </c>
      <c r="M50" s="18">
        <f t="shared" si="17"/>
        <v>30</v>
      </c>
      <c r="N50" s="14">
        <f t="shared" si="12"/>
        <v>0</v>
      </c>
      <c r="O50" s="21">
        <f t="shared" si="16"/>
        <v>26.36363636363636</v>
      </c>
      <c r="P50" s="14">
        <f t="shared" si="13"/>
        <v>87.87878787878789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"/>
      <c r="C51" s="2"/>
      <c r="D51" s="2"/>
      <c r="E51" s="2"/>
      <c r="F51" s="2"/>
      <c r="G51" s="2"/>
      <c r="H51" s="2"/>
      <c r="I51" s="2"/>
      <c r="J51" s="18">
        <f t="shared" si="10"/>
        <v>0</v>
      </c>
      <c r="K51" s="18">
        <f t="shared" si="11"/>
        <v>0</v>
      </c>
      <c r="L51" s="18">
        <f t="shared" si="17"/>
        <v>28</v>
      </c>
      <c r="M51" s="18">
        <f t="shared" si="17"/>
        <v>30</v>
      </c>
      <c r="N51" s="14">
        <f t="shared" si="12"/>
        <v>0</v>
      </c>
      <c r="O51" s="21">
        <f t="shared" si="16"/>
        <v>26.36363636363636</v>
      </c>
      <c r="P51" s="14">
        <f t="shared" si="13"/>
        <v>87.87878787878789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"/>
      <c r="C52" s="2"/>
      <c r="D52" s="2"/>
      <c r="E52" s="2"/>
      <c r="F52" s="2"/>
      <c r="G52" s="2"/>
      <c r="H52" s="2"/>
      <c r="I52" s="2"/>
      <c r="J52" s="18">
        <f t="shared" si="10"/>
        <v>0</v>
      </c>
      <c r="K52" s="18">
        <f t="shared" si="11"/>
        <v>0</v>
      </c>
      <c r="L52" s="18">
        <f t="shared" si="17"/>
        <v>28</v>
      </c>
      <c r="M52" s="18">
        <f t="shared" si="17"/>
        <v>30</v>
      </c>
      <c r="N52" s="14">
        <f t="shared" si="12"/>
        <v>0</v>
      </c>
      <c r="O52" s="21">
        <f t="shared" si="16"/>
        <v>26.36363636363636</v>
      </c>
      <c r="P52" s="14">
        <f t="shared" si="13"/>
        <v>87.87878787878789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"/>
      <c r="C53" s="2"/>
      <c r="D53" s="2"/>
      <c r="E53" s="2"/>
      <c r="F53" s="2"/>
      <c r="G53" s="2"/>
      <c r="H53" s="2"/>
      <c r="I53" s="2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30</v>
      </c>
      <c r="N53" s="14">
        <f t="shared" si="12"/>
        <v>0</v>
      </c>
      <c r="O53" s="21">
        <f t="shared" si="16"/>
        <v>26.36363636363636</v>
      </c>
      <c r="P53" s="14">
        <f t="shared" si="13"/>
        <v>87.87878787878789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"/>
      <c r="C54" s="2"/>
      <c r="D54" s="2"/>
      <c r="E54" s="2"/>
      <c r="F54" s="2"/>
      <c r="G54" s="2"/>
      <c r="H54" s="2"/>
      <c r="I54" s="2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30</v>
      </c>
      <c r="N54" s="14">
        <f t="shared" si="12"/>
        <v>0</v>
      </c>
      <c r="O54" s="21">
        <f t="shared" si="16"/>
        <v>26.36363636363636</v>
      </c>
      <c r="P54" s="14">
        <f t="shared" si="13"/>
        <v>87.87878787878789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"/>
      <c r="C55" s="3">
        <v>1</v>
      </c>
      <c r="D55" s="2"/>
      <c r="E55" s="2"/>
      <c r="F55" s="3">
        <v>1</v>
      </c>
      <c r="G55" s="2"/>
      <c r="H55" s="2"/>
      <c r="I55" s="2"/>
      <c r="J55" s="18">
        <f t="shared" si="10"/>
        <v>1</v>
      </c>
      <c r="K55" s="18">
        <f t="shared" si="11"/>
        <v>1</v>
      </c>
      <c r="L55" s="18">
        <f t="shared" si="17"/>
        <v>29</v>
      </c>
      <c r="M55" s="18">
        <f t="shared" si="17"/>
        <v>31</v>
      </c>
      <c r="N55" s="14">
        <f t="shared" si="12"/>
        <v>0.9090909090909091</v>
      </c>
      <c r="O55" s="21">
        <f t="shared" si="16"/>
        <v>27.27272727272727</v>
      </c>
      <c r="P55" s="14">
        <f t="shared" si="13"/>
        <v>90.90909090909092</v>
      </c>
      <c r="Q55" s="18">
        <f t="shared" si="14"/>
        <v>2</v>
      </c>
      <c r="R55" s="18">
        <f t="shared" si="15"/>
        <v>0</v>
      </c>
    </row>
    <row r="56" spans="1:18" ht="15">
      <c r="A56" s="19">
        <v>32624</v>
      </c>
      <c r="B56" s="2"/>
      <c r="C56" s="2"/>
      <c r="D56" s="2"/>
      <c r="E56" s="2"/>
      <c r="F56" s="2"/>
      <c r="G56" s="2"/>
      <c r="H56" s="2"/>
      <c r="I56" s="2"/>
      <c r="J56" s="18">
        <f t="shared" si="10"/>
        <v>0</v>
      </c>
      <c r="K56" s="18">
        <f t="shared" si="11"/>
        <v>0</v>
      </c>
      <c r="L56" s="18">
        <f t="shared" si="17"/>
        <v>29</v>
      </c>
      <c r="M56" s="18">
        <f t="shared" si="17"/>
        <v>31</v>
      </c>
      <c r="N56" s="14">
        <f t="shared" si="12"/>
        <v>0</v>
      </c>
      <c r="O56" s="21">
        <f t="shared" si="16"/>
        <v>27.27272727272727</v>
      </c>
      <c r="P56" s="14">
        <f t="shared" si="13"/>
        <v>90.90909090909092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"/>
      <c r="C57" s="3">
        <v>1</v>
      </c>
      <c r="D57" s="2"/>
      <c r="E57" s="2"/>
      <c r="F57" s="2"/>
      <c r="G57" s="2"/>
      <c r="H57" s="2"/>
      <c r="I57" s="2"/>
      <c r="J57" s="18">
        <f t="shared" si="10"/>
        <v>1</v>
      </c>
      <c r="K57" s="18">
        <f t="shared" si="11"/>
        <v>0</v>
      </c>
      <c r="L57" s="18">
        <f t="shared" si="17"/>
        <v>30</v>
      </c>
      <c r="M57" s="18">
        <f t="shared" si="17"/>
        <v>31</v>
      </c>
      <c r="N57" s="14">
        <f t="shared" si="12"/>
        <v>0.45454545454545453</v>
      </c>
      <c r="O57" s="21">
        <f t="shared" si="16"/>
        <v>27.727272727272723</v>
      </c>
      <c r="P57" s="14">
        <f t="shared" si="13"/>
        <v>92.42424242424244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"/>
      <c r="C58" s="2"/>
      <c r="D58" s="2"/>
      <c r="E58" s="2"/>
      <c r="F58" s="2"/>
      <c r="G58" s="2"/>
      <c r="H58" s="2"/>
      <c r="I58" s="2"/>
      <c r="J58" s="18">
        <f t="shared" si="10"/>
        <v>0</v>
      </c>
      <c r="K58" s="18">
        <f t="shared" si="11"/>
        <v>0</v>
      </c>
      <c r="L58" s="18">
        <f t="shared" si="17"/>
        <v>30</v>
      </c>
      <c r="M58" s="18">
        <f t="shared" si="17"/>
        <v>31</v>
      </c>
      <c r="N58" s="14">
        <f t="shared" si="12"/>
        <v>0</v>
      </c>
      <c r="O58" s="21">
        <f t="shared" si="16"/>
        <v>27.727272727272723</v>
      </c>
      <c r="P58" s="14">
        <f t="shared" si="13"/>
        <v>92.42424242424244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"/>
      <c r="C59" s="2"/>
      <c r="D59" s="2"/>
      <c r="E59" s="2"/>
      <c r="F59" s="2"/>
      <c r="G59" s="2"/>
      <c r="H59" s="2"/>
      <c r="I59" s="2"/>
      <c r="J59" s="18">
        <f t="shared" si="10"/>
        <v>0</v>
      </c>
      <c r="K59" s="18">
        <f t="shared" si="11"/>
        <v>0</v>
      </c>
      <c r="L59" s="18">
        <f t="shared" si="17"/>
        <v>30</v>
      </c>
      <c r="M59" s="18">
        <f t="shared" si="17"/>
        <v>31</v>
      </c>
      <c r="N59" s="14">
        <f t="shared" si="12"/>
        <v>0</v>
      </c>
      <c r="O59" s="21">
        <f t="shared" si="16"/>
        <v>27.727272727272723</v>
      </c>
      <c r="P59" s="14">
        <f t="shared" si="13"/>
        <v>92.42424242424244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"/>
      <c r="C60" s="2"/>
      <c r="D60" s="2"/>
      <c r="E60" s="2"/>
      <c r="F60" s="2"/>
      <c r="G60" s="2"/>
      <c r="H60" s="2"/>
      <c r="I60" s="2"/>
      <c r="J60" s="18">
        <f t="shared" si="10"/>
        <v>0</v>
      </c>
      <c r="K60" s="18">
        <f t="shared" si="11"/>
        <v>0</v>
      </c>
      <c r="L60" s="18">
        <f t="shared" si="17"/>
        <v>30</v>
      </c>
      <c r="M60" s="18">
        <f t="shared" si="17"/>
        <v>31</v>
      </c>
      <c r="N60" s="14">
        <f t="shared" si="12"/>
        <v>0</v>
      </c>
      <c r="O60" s="21">
        <f t="shared" si="16"/>
        <v>27.727272727272723</v>
      </c>
      <c r="P60" s="14">
        <f t="shared" si="13"/>
        <v>92.42424242424244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"/>
      <c r="C61" s="2"/>
      <c r="D61" s="2"/>
      <c r="E61" s="2"/>
      <c r="F61" s="2"/>
      <c r="G61" s="2"/>
      <c r="H61" s="2"/>
      <c r="I61" s="2"/>
      <c r="J61" s="18">
        <f t="shared" si="10"/>
        <v>0</v>
      </c>
      <c r="K61" s="18">
        <f t="shared" si="11"/>
        <v>0</v>
      </c>
      <c r="L61" s="18">
        <f t="shared" si="17"/>
        <v>30</v>
      </c>
      <c r="M61" s="18">
        <f t="shared" si="17"/>
        <v>31</v>
      </c>
      <c r="N61" s="14">
        <f t="shared" si="12"/>
        <v>0</v>
      </c>
      <c r="O61" s="21">
        <f t="shared" si="16"/>
        <v>27.727272727272723</v>
      </c>
      <c r="P61" s="14">
        <f t="shared" si="13"/>
        <v>92.42424242424244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"/>
      <c r="C62" s="2"/>
      <c r="D62" s="2"/>
      <c r="E62" s="2"/>
      <c r="F62" s="2"/>
      <c r="G62" s="2"/>
      <c r="H62" s="2"/>
      <c r="I62" s="2"/>
      <c r="J62" s="18">
        <f t="shared" si="10"/>
        <v>0</v>
      </c>
      <c r="K62" s="18">
        <f t="shared" si="11"/>
        <v>0</v>
      </c>
      <c r="L62" s="18">
        <f t="shared" si="17"/>
        <v>30</v>
      </c>
      <c r="M62" s="18">
        <f t="shared" si="17"/>
        <v>31</v>
      </c>
      <c r="N62" s="14">
        <f t="shared" si="12"/>
        <v>0</v>
      </c>
      <c r="O62" s="21">
        <f t="shared" si="16"/>
        <v>27.727272727272723</v>
      </c>
      <c r="P62" s="14">
        <f t="shared" si="13"/>
        <v>92.42424242424244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"/>
      <c r="C63" s="2"/>
      <c r="D63" s="2"/>
      <c r="E63" s="2"/>
      <c r="F63" s="3">
        <v>1</v>
      </c>
      <c r="G63" s="2"/>
      <c r="H63" s="2"/>
      <c r="I63" s="2"/>
      <c r="J63" s="18">
        <f t="shared" si="10"/>
        <v>0</v>
      </c>
      <c r="K63" s="18">
        <f t="shared" si="11"/>
        <v>1</v>
      </c>
      <c r="L63" s="18">
        <f t="shared" si="17"/>
        <v>30</v>
      </c>
      <c r="M63" s="18">
        <f t="shared" si="17"/>
        <v>32</v>
      </c>
      <c r="N63" s="14">
        <f t="shared" si="12"/>
        <v>0.45454545454545453</v>
      </c>
      <c r="O63" s="21">
        <f t="shared" si="16"/>
        <v>28.181818181818176</v>
      </c>
      <c r="P63" s="14">
        <f t="shared" si="13"/>
        <v>93.93939393939394</v>
      </c>
      <c r="Q63" s="18">
        <f t="shared" si="14"/>
        <v>1</v>
      </c>
      <c r="R63" s="18">
        <f t="shared" si="15"/>
        <v>0</v>
      </c>
    </row>
    <row r="64" spans="1:18" ht="15">
      <c r="A64" s="19">
        <v>32632</v>
      </c>
      <c r="B64" s="2"/>
      <c r="C64" s="2"/>
      <c r="D64" s="2"/>
      <c r="E64" s="2"/>
      <c r="F64" s="2"/>
      <c r="G64" s="2"/>
      <c r="H64" s="2"/>
      <c r="I64" s="2"/>
      <c r="J64" s="18">
        <f t="shared" si="10"/>
        <v>0</v>
      </c>
      <c r="K64" s="18">
        <f t="shared" si="11"/>
        <v>0</v>
      </c>
      <c r="L64" s="18">
        <f t="shared" si="17"/>
        <v>30</v>
      </c>
      <c r="M64" s="18">
        <f t="shared" si="17"/>
        <v>32</v>
      </c>
      <c r="N64" s="14">
        <f t="shared" si="12"/>
        <v>0</v>
      </c>
      <c r="O64" s="21">
        <f t="shared" si="16"/>
        <v>28.181818181818176</v>
      </c>
      <c r="P64" s="14">
        <f t="shared" si="13"/>
        <v>93.93939393939394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"/>
      <c r="C65" s="2"/>
      <c r="D65" s="2"/>
      <c r="E65" s="2"/>
      <c r="F65" s="2"/>
      <c r="G65" s="2"/>
      <c r="H65" s="2"/>
      <c r="I65" s="2"/>
      <c r="J65" s="18">
        <f t="shared" si="10"/>
        <v>0</v>
      </c>
      <c r="K65" s="18">
        <f t="shared" si="11"/>
        <v>0</v>
      </c>
      <c r="L65" s="18">
        <f aca="true" t="shared" si="18" ref="L65:M84">L64+J65</f>
        <v>30</v>
      </c>
      <c r="M65" s="18">
        <f t="shared" si="18"/>
        <v>32</v>
      </c>
      <c r="N65" s="14">
        <f t="shared" si="12"/>
        <v>0</v>
      </c>
      <c r="O65" s="21">
        <f t="shared" si="16"/>
        <v>28.181818181818176</v>
      </c>
      <c r="P65" s="14">
        <f t="shared" si="13"/>
        <v>93.93939393939394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"/>
      <c r="C66" s="2"/>
      <c r="D66" s="2"/>
      <c r="E66" s="2"/>
      <c r="F66" s="2"/>
      <c r="G66" s="2"/>
      <c r="H66" s="2"/>
      <c r="I66" s="2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32</v>
      </c>
      <c r="N66" s="14">
        <f t="shared" si="12"/>
        <v>0</v>
      </c>
      <c r="O66" s="21">
        <f t="shared" si="16"/>
        <v>28.181818181818176</v>
      </c>
      <c r="P66" s="14">
        <f t="shared" si="13"/>
        <v>93.93939393939394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"/>
      <c r="C67" s="2"/>
      <c r="D67" s="2"/>
      <c r="E67" s="2"/>
      <c r="F67" s="2"/>
      <c r="G67" s="2"/>
      <c r="H67" s="2"/>
      <c r="I67" s="2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32</v>
      </c>
      <c r="N67" s="14">
        <f t="shared" si="12"/>
        <v>0</v>
      </c>
      <c r="O67" s="21">
        <f t="shared" si="16"/>
        <v>28.181818181818176</v>
      </c>
      <c r="P67" s="14">
        <f t="shared" si="13"/>
        <v>93.93939393939394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"/>
      <c r="C68" s="2"/>
      <c r="D68" s="2"/>
      <c r="E68" s="2"/>
      <c r="F68" s="2"/>
      <c r="G68" s="2"/>
      <c r="H68" s="2"/>
      <c r="I68" s="2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32</v>
      </c>
      <c r="N68" s="14">
        <f aca="true" t="shared" si="21" ref="N68:N94">(+J68+K68)*($J$96/($J$96+$K$96))</f>
        <v>0</v>
      </c>
      <c r="O68" s="21">
        <f t="shared" si="16"/>
        <v>28.181818181818176</v>
      </c>
      <c r="P68" s="14">
        <f aca="true" t="shared" si="22" ref="P68:P94">O68*100/$N$96</f>
        <v>93.93939393939394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"/>
      <c r="C69" s="2"/>
      <c r="D69" s="2"/>
      <c r="E69" s="2"/>
      <c r="F69" s="2"/>
      <c r="G69" s="2"/>
      <c r="H69" s="2"/>
      <c r="I69" s="2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32</v>
      </c>
      <c r="N69" s="14">
        <f t="shared" si="21"/>
        <v>0</v>
      </c>
      <c r="O69" s="21">
        <f aca="true" t="shared" si="25" ref="O69:O94">O68+N69</f>
        <v>28.181818181818176</v>
      </c>
      <c r="P69" s="14">
        <f t="shared" si="22"/>
        <v>93.93939393939394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"/>
      <c r="C70" s="2"/>
      <c r="D70" s="2"/>
      <c r="E70" s="2"/>
      <c r="F70" s="2"/>
      <c r="G70" s="2"/>
      <c r="H70" s="2"/>
      <c r="I70" s="2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32</v>
      </c>
      <c r="N70" s="14">
        <f t="shared" si="21"/>
        <v>0</v>
      </c>
      <c r="O70" s="21">
        <f t="shared" si="25"/>
        <v>28.181818181818176</v>
      </c>
      <c r="P70" s="14">
        <f t="shared" si="22"/>
        <v>93.93939393939394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"/>
      <c r="C71" s="2"/>
      <c r="D71" s="2"/>
      <c r="E71" s="2"/>
      <c r="F71" s="2"/>
      <c r="G71" s="2"/>
      <c r="H71" s="2"/>
      <c r="I71" s="2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32</v>
      </c>
      <c r="N71" s="14">
        <f t="shared" si="21"/>
        <v>0</v>
      </c>
      <c r="O71" s="21">
        <f t="shared" si="25"/>
        <v>28.181818181818176</v>
      </c>
      <c r="P71" s="14">
        <f t="shared" si="22"/>
        <v>93.93939393939394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"/>
      <c r="C72" s="2"/>
      <c r="D72" s="2"/>
      <c r="E72" s="2"/>
      <c r="F72" s="2"/>
      <c r="G72" s="2"/>
      <c r="H72" s="2"/>
      <c r="I72" s="2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32</v>
      </c>
      <c r="N72" s="14">
        <f t="shared" si="21"/>
        <v>0</v>
      </c>
      <c r="O72" s="21">
        <f t="shared" si="25"/>
        <v>28.181818181818176</v>
      </c>
      <c r="P72" s="14">
        <f t="shared" si="22"/>
        <v>93.93939393939394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"/>
      <c r="C73" s="2"/>
      <c r="D73" s="2"/>
      <c r="E73" s="2"/>
      <c r="F73" s="2"/>
      <c r="G73" s="2"/>
      <c r="H73" s="2"/>
      <c r="I73" s="2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32</v>
      </c>
      <c r="N73" s="14">
        <f t="shared" si="21"/>
        <v>0</v>
      </c>
      <c r="O73" s="21">
        <f t="shared" si="25"/>
        <v>28.181818181818176</v>
      </c>
      <c r="P73" s="14">
        <f t="shared" si="22"/>
        <v>93.93939393939394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"/>
      <c r="C74" s="2"/>
      <c r="D74" s="2"/>
      <c r="E74" s="2"/>
      <c r="F74" s="2"/>
      <c r="G74" s="2"/>
      <c r="H74" s="2"/>
      <c r="I74" s="2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32</v>
      </c>
      <c r="N74" s="14">
        <f t="shared" si="21"/>
        <v>0</v>
      </c>
      <c r="O74" s="21">
        <f t="shared" si="25"/>
        <v>28.181818181818176</v>
      </c>
      <c r="P74" s="14">
        <f t="shared" si="22"/>
        <v>93.93939393939394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"/>
      <c r="C75" s="2"/>
      <c r="D75" s="2"/>
      <c r="E75" s="2"/>
      <c r="F75" s="2"/>
      <c r="G75" s="3">
        <v>1</v>
      </c>
      <c r="H75" s="2"/>
      <c r="I75" s="2"/>
      <c r="J75" s="18">
        <f t="shared" si="19"/>
        <v>0</v>
      </c>
      <c r="K75" s="18">
        <f t="shared" si="20"/>
        <v>1</v>
      </c>
      <c r="L75" s="18">
        <f t="shared" si="18"/>
        <v>30</v>
      </c>
      <c r="M75" s="18">
        <f t="shared" si="18"/>
        <v>33</v>
      </c>
      <c r="N75" s="14">
        <f t="shared" si="21"/>
        <v>0.45454545454545453</v>
      </c>
      <c r="O75" s="21">
        <f t="shared" si="25"/>
        <v>28.63636363636363</v>
      </c>
      <c r="P75" s="14">
        <f t="shared" si="22"/>
        <v>95.45454545454545</v>
      </c>
      <c r="Q75" s="18">
        <f t="shared" si="23"/>
        <v>1</v>
      </c>
      <c r="R75" s="18">
        <f t="shared" si="24"/>
        <v>0</v>
      </c>
    </row>
    <row r="76" spans="1:18" ht="15">
      <c r="A76" s="19">
        <v>32644</v>
      </c>
      <c r="B76" s="2"/>
      <c r="C76" s="2"/>
      <c r="D76" s="2"/>
      <c r="E76" s="2"/>
      <c r="F76" s="2"/>
      <c r="G76" s="2"/>
      <c r="H76" s="2"/>
      <c r="I76" s="2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33</v>
      </c>
      <c r="N76" s="14">
        <f t="shared" si="21"/>
        <v>0</v>
      </c>
      <c r="O76" s="21">
        <f t="shared" si="25"/>
        <v>28.63636363636363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"/>
      <c r="C77" s="2"/>
      <c r="D77" s="2"/>
      <c r="E77" s="2"/>
      <c r="F77" s="2"/>
      <c r="G77" s="2"/>
      <c r="H77" s="2"/>
      <c r="I77" s="2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33</v>
      </c>
      <c r="N77" s="14">
        <f t="shared" si="21"/>
        <v>0</v>
      </c>
      <c r="O77" s="21">
        <f t="shared" si="25"/>
        <v>28.63636363636363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"/>
      <c r="C78" s="2"/>
      <c r="D78" s="2"/>
      <c r="E78" s="2"/>
      <c r="F78" s="2"/>
      <c r="G78" s="2"/>
      <c r="H78" s="2"/>
      <c r="I78" s="2"/>
      <c r="J78" s="18">
        <f t="shared" si="19"/>
        <v>0</v>
      </c>
      <c r="K78" s="18">
        <f t="shared" si="20"/>
        <v>0</v>
      </c>
      <c r="L78" s="18">
        <f t="shared" si="18"/>
        <v>30</v>
      </c>
      <c r="M78" s="18">
        <f t="shared" si="18"/>
        <v>33</v>
      </c>
      <c r="N78" s="14">
        <f t="shared" si="21"/>
        <v>0</v>
      </c>
      <c r="O78" s="21">
        <f t="shared" si="25"/>
        <v>28.63636363636363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"/>
      <c r="C79" s="2"/>
      <c r="D79" s="2"/>
      <c r="E79" s="2"/>
      <c r="F79" s="2"/>
      <c r="G79" s="2"/>
      <c r="H79" s="2"/>
      <c r="I79" s="2"/>
      <c r="J79" s="18">
        <f t="shared" si="19"/>
        <v>0</v>
      </c>
      <c r="K79" s="18">
        <f t="shared" si="20"/>
        <v>0</v>
      </c>
      <c r="L79" s="18">
        <f t="shared" si="18"/>
        <v>30</v>
      </c>
      <c r="M79" s="18">
        <f t="shared" si="18"/>
        <v>33</v>
      </c>
      <c r="N79" s="14">
        <f t="shared" si="21"/>
        <v>0</v>
      </c>
      <c r="O79" s="21">
        <f t="shared" si="25"/>
        <v>28.63636363636363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"/>
      <c r="C80" s="2"/>
      <c r="D80" s="2"/>
      <c r="E80" s="2"/>
      <c r="F80" s="2"/>
      <c r="G80" s="2"/>
      <c r="H80" s="2"/>
      <c r="I80" s="2"/>
      <c r="J80" s="18">
        <f t="shared" si="19"/>
        <v>0</v>
      </c>
      <c r="K80" s="18">
        <f t="shared" si="20"/>
        <v>0</v>
      </c>
      <c r="L80" s="18">
        <f t="shared" si="18"/>
        <v>30</v>
      </c>
      <c r="M80" s="18">
        <f t="shared" si="18"/>
        <v>33</v>
      </c>
      <c r="N80" s="14">
        <f t="shared" si="21"/>
        <v>0</v>
      </c>
      <c r="O80" s="21">
        <f t="shared" si="25"/>
        <v>28.63636363636363</v>
      </c>
      <c r="P80" s="14">
        <f t="shared" si="22"/>
        <v>95.45454545454545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"/>
      <c r="C81" s="2"/>
      <c r="D81" s="2"/>
      <c r="E81" s="2"/>
      <c r="F81" s="2"/>
      <c r="G81" s="2"/>
      <c r="H81" s="2"/>
      <c r="I81" s="2"/>
      <c r="J81" s="18">
        <f t="shared" si="19"/>
        <v>0</v>
      </c>
      <c r="K81" s="18">
        <f t="shared" si="20"/>
        <v>0</v>
      </c>
      <c r="L81" s="18">
        <f t="shared" si="18"/>
        <v>30</v>
      </c>
      <c r="M81" s="18">
        <f t="shared" si="18"/>
        <v>33</v>
      </c>
      <c r="N81" s="14">
        <f t="shared" si="21"/>
        <v>0</v>
      </c>
      <c r="O81" s="21">
        <f t="shared" si="25"/>
        <v>28.63636363636363</v>
      </c>
      <c r="P81" s="14">
        <f t="shared" si="22"/>
        <v>95.45454545454545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"/>
      <c r="C82" s="2"/>
      <c r="D82" s="2"/>
      <c r="E82" s="2"/>
      <c r="F82" s="2"/>
      <c r="G82" s="2"/>
      <c r="H82" s="2"/>
      <c r="I82" s="2"/>
      <c r="J82" s="18">
        <f t="shared" si="19"/>
        <v>0</v>
      </c>
      <c r="K82" s="18">
        <f t="shared" si="20"/>
        <v>0</v>
      </c>
      <c r="L82" s="18">
        <f t="shared" si="18"/>
        <v>30</v>
      </c>
      <c r="M82" s="18">
        <f t="shared" si="18"/>
        <v>33</v>
      </c>
      <c r="N82" s="14">
        <f t="shared" si="21"/>
        <v>0</v>
      </c>
      <c r="O82" s="21">
        <f t="shared" si="25"/>
        <v>28.63636363636363</v>
      </c>
      <c r="P82" s="14">
        <f t="shared" si="22"/>
        <v>95.45454545454545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"/>
      <c r="C83" s="2"/>
      <c r="D83" s="2"/>
      <c r="E83" s="2"/>
      <c r="F83" s="2"/>
      <c r="G83" s="2"/>
      <c r="H83" s="2"/>
      <c r="I83" s="2"/>
      <c r="J83" s="18">
        <f t="shared" si="19"/>
        <v>0</v>
      </c>
      <c r="K83" s="18">
        <f t="shared" si="20"/>
        <v>0</v>
      </c>
      <c r="L83" s="18">
        <f t="shared" si="18"/>
        <v>30</v>
      </c>
      <c r="M83" s="18">
        <f t="shared" si="18"/>
        <v>33</v>
      </c>
      <c r="N83" s="14">
        <f t="shared" si="21"/>
        <v>0</v>
      </c>
      <c r="O83" s="21">
        <f t="shared" si="25"/>
        <v>28.63636363636363</v>
      </c>
      <c r="P83" s="14">
        <f t="shared" si="22"/>
        <v>95.45454545454545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"/>
      <c r="C84" s="2"/>
      <c r="D84" s="2"/>
      <c r="E84" s="2"/>
      <c r="F84" s="2"/>
      <c r="G84" s="2"/>
      <c r="H84" s="2"/>
      <c r="I84" s="2"/>
      <c r="J84" s="18">
        <f t="shared" si="19"/>
        <v>0</v>
      </c>
      <c r="K84" s="18">
        <f t="shared" si="20"/>
        <v>0</v>
      </c>
      <c r="L84" s="18">
        <f t="shared" si="18"/>
        <v>30</v>
      </c>
      <c r="M84" s="18">
        <f t="shared" si="18"/>
        <v>33</v>
      </c>
      <c r="N84" s="14">
        <f t="shared" si="21"/>
        <v>0</v>
      </c>
      <c r="O84" s="21">
        <f t="shared" si="25"/>
        <v>28.63636363636363</v>
      </c>
      <c r="P84" s="14">
        <f t="shared" si="22"/>
        <v>95.45454545454545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"/>
      <c r="C85" s="2"/>
      <c r="D85" s="2"/>
      <c r="E85" s="2"/>
      <c r="F85" s="2"/>
      <c r="G85" s="2"/>
      <c r="H85" s="2"/>
      <c r="I85" s="2"/>
      <c r="J85" s="18">
        <f t="shared" si="19"/>
        <v>0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33</v>
      </c>
      <c r="N85" s="14">
        <f t="shared" si="21"/>
        <v>0</v>
      </c>
      <c r="O85" s="21">
        <f t="shared" si="25"/>
        <v>28.63636363636363</v>
      </c>
      <c r="P85" s="14">
        <f t="shared" si="22"/>
        <v>95.45454545454545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"/>
      <c r="C86" s="2"/>
      <c r="D86" s="2"/>
      <c r="E86" s="2"/>
      <c r="F86" s="2"/>
      <c r="G86" s="2"/>
      <c r="H86" s="2"/>
      <c r="I86" s="2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33</v>
      </c>
      <c r="N86" s="14">
        <f t="shared" si="21"/>
        <v>0</v>
      </c>
      <c r="O86" s="21">
        <f t="shared" si="25"/>
        <v>28.63636363636363</v>
      </c>
      <c r="P86" s="14">
        <f t="shared" si="22"/>
        <v>95.45454545454545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"/>
      <c r="C87" s="2"/>
      <c r="D87" s="2"/>
      <c r="E87" s="2"/>
      <c r="F87" s="2"/>
      <c r="G87" s="2"/>
      <c r="H87" s="2"/>
      <c r="I87" s="2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33</v>
      </c>
      <c r="N87" s="14">
        <f t="shared" si="21"/>
        <v>0</v>
      </c>
      <c r="O87" s="21">
        <f t="shared" si="25"/>
        <v>28.63636363636363</v>
      </c>
      <c r="P87" s="14">
        <f t="shared" si="22"/>
        <v>95.45454545454545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"/>
      <c r="C88" s="2"/>
      <c r="D88" s="2"/>
      <c r="E88" s="2"/>
      <c r="F88" s="2"/>
      <c r="G88" s="2"/>
      <c r="H88" s="2"/>
      <c r="I88" s="2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33</v>
      </c>
      <c r="N88" s="14">
        <f t="shared" si="21"/>
        <v>0</v>
      </c>
      <c r="O88" s="21">
        <f t="shared" si="25"/>
        <v>28.63636363636363</v>
      </c>
      <c r="P88" s="14">
        <f t="shared" si="22"/>
        <v>95.45454545454545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"/>
      <c r="C89" s="2"/>
      <c r="D89" s="2"/>
      <c r="E89" s="2"/>
      <c r="F89" s="2"/>
      <c r="G89" s="2"/>
      <c r="H89" s="2"/>
      <c r="I89" s="2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33</v>
      </c>
      <c r="N89" s="14">
        <f t="shared" si="21"/>
        <v>0</v>
      </c>
      <c r="O89" s="21">
        <f t="shared" si="25"/>
        <v>28.63636363636363</v>
      </c>
      <c r="P89" s="14">
        <f t="shared" si="22"/>
        <v>95.45454545454545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"/>
      <c r="C90" s="2"/>
      <c r="D90" s="2"/>
      <c r="E90" s="2"/>
      <c r="F90" s="2"/>
      <c r="G90" s="2"/>
      <c r="H90" s="2"/>
      <c r="I90" s="2"/>
      <c r="J90" s="18">
        <f t="shared" si="19"/>
        <v>0</v>
      </c>
      <c r="K90" s="18">
        <f t="shared" si="20"/>
        <v>0</v>
      </c>
      <c r="L90" s="18">
        <f t="shared" si="26"/>
        <v>30</v>
      </c>
      <c r="M90" s="18">
        <f t="shared" si="26"/>
        <v>33</v>
      </c>
      <c r="N90" s="14">
        <f t="shared" si="21"/>
        <v>0</v>
      </c>
      <c r="O90" s="21">
        <f t="shared" si="25"/>
        <v>28.63636363636363</v>
      </c>
      <c r="P90" s="14">
        <f t="shared" si="22"/>
        <v>95.45454545454545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"/>
      <c r="C91" s="2"/>
      <c r="D91" s="2"/>
      <c r="E91" s="2"/>
      <c r="F91" s="2"/>
      <c r="G91" s="3">
        <v>3</v>
      </c>
      <c r="H91" s="2"/>
      <c r="I91" s="2"/>
      <c r="J91" s="18">
        <f t="shared" si="19"/>
        <v>0</v>
      </c>
      <c r="K91" s="18">
        <f t="shared" si="20"/>
        <v>3</v>
      </c>
      <c r="L91" s="18">
        <f t="shared" si="26"/>
        <v>30</v>
      </c>
      <c r="M91" s="18">
        <f t="shared" si="26"/>
        <v>36</v>
      </c>
      <c r="N91" s="14">
        <f t="shared" si="21"/>
        <v>1.3636363636363635</v>
      </c>
      <c r="O91" s="21">
        <f t="shared" si="25"/>
        <v>29.999999999999993</v>
      </c>
      <c r="P91" s="14">
        <f t="shared" si="22"/>
        <v>100</v>
      </c>
      <c r="Q91" s="18">
        <f t="shared" si="23"/>
        <v>3</v>
      </c>
      <c r="R91" s="18">
        <f t="shared" si="24"/>
        <v>0</v>
      </c>
    </row>
    <row r="92" spans="1:18" ht="15">
      <c r="A92" s="19">
        <v>32660</v>
      </c>
      <c r="B92" s="2"/>
      <c r="C92" s="2"/>
      <c r="D92" s="2"/>
      <c r="E92" s="2"/>
      <c r="F92" s="2"/>
      <c r="G92" s="2"/>
      <c r="H92" s="2"/>
      <c r="I92" s="2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36</v>
      </c>
      <c r="N92" s="14">
        <f t="shared" si="21"/>
        <v>0</v>
      </c>
      <c r="O92" s="21">
        <f t="shared" si="25"/>
        <v>29.999999999999993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"/>
      <c r="C93" s="2"/>
      <c r="D93" s="2"/>
      <c r="E93" s="2"/>
      <c r="F93" s="2"/>
      <c r="G93" s="2"/>
      <c r="H93" s="2"/>
      <c r="I93" s="2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36</v>
      </c>
      <c r="N93" s="14">
        <f t="shared" si="21"/>
        <v>0</v>
      </c>
      <c r="O93" s="21">
        <f t="shared" si="25"/>
        <v>29.999999999999993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"/>
      <c r="C94" s="2"/>
      <c r="D94" s="2"/>
      <c r="E94" s="2"/>
      <c r="F94" s="2"/>
      <c r="G94" s="2"/>
      <c r="H94" s="2"/>
      <c r="I94" s="2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36</v>
      </c>
      <c r="N94" s="14">
        <f t="shared" si="21"/>
        <v>0</v>
      </c>
      <c r="O94" s="21">
        <f t="shared" si="25"/>
        <v>29.999999999999993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22</v>
      </c>
      <c r="D96" s="18">
        <f t="shared" si="27"/>
        <v>1</v>
      </c>
      <c r="E96" s="18">
        <f t="shared" si="27"/>
        <v>1</v>
      </c>
      <c r="F96" s="18">
        <f t="shared" si="27"/>
        <v>18</v>
      </c>
      <c r="G96" s="18">
        <f t="shared" si="27"/>
        <v>20</v>
      </c>
      <c r="H96" s="18">
        <f t="shared" si="27"/>
        <v>1</v>
      </c>
      <c r="I96" s="18">
        <f t="shared" si="27"/>
        <v>1</v>
      </c>
      <c r="J96" s="18">
        <f t="shared" si="27"/>
        <v>30</v>
      </c>
      <c r="K96" s="18">
        <f t="shared" si="27"/>
        <v>36</v>
      </c>
      <c r="L96" s="18"/>
      <c r="M96" s="18"/>
      <c r="N96" s="18">
        <f>SUM(N4:N94)</f>
        <v>29.999999999999993</v>
      </c>
      <c r="O96" s="18"/>
      <c r="P96" s="18"/>
      <c r="Q96" s="18">
        <f>SUM(Q4:Q94)</f>
        <v>70</v>
      </c>
      <c r="R96" s="18">
        <f>SUM(R4:R94)</f>
        <v>4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5" sqref="AC5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1988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44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2</v>
      </c>
      <c r="AC4" s="21">
        <f>100*SUM(Q4:Q10)/AB4</f>
        <v>50</v>
      </c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3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47</v>
      </c>
      <c r="W6" s="13"/>
      <c r="X6" s="23" t="s">
        <v>42</v>
      </c>
      <c r="Z6" s="21">
        <f>SUM(N18:N24)</f>
        <v>6.5</v>
      </c>
      <c r="AA6" s="14">
        <f t="shared" si="6"/>
        <v>29.545454545454547</v>
      </c>
      <c r="AB6" s="21">
        <f>SUM(Q18:Q24)+SUM(R18:R24)</f>
        <v>15</v>
      </c>
      <c r="AC6" s="21">
        <f>100*SUM(Q18:Q24)/AB6</f>
        <v>93.33333333333333</v>
      </c>
    </row>
    <row r="7" spans="1:29" ht="15">
      <c r="A7" s="19">
        <v>32575</v>
      </c>
      <c r="B7"/>
      <c r="C7"/>
      <c r="D7"/>
      <c r="E7"/>
      <c r="F7" s="1">
        <v>1</v>
      </c>
      <c r="G7"/>
      <c r="H7" s="1">
        <v>1</v>
      </c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1</v>
      </c>
      <c r="R7" s="18">
        <f t="shared" si="5"/>
        <v>1</v>
      </c>
      <c r="T7" s="17" t="s">
        <v>43</v>
      </c>
      <c r="V7" s="14">
        <f>V6*100/(V5+V6)</f>
        <v>94</v>
      </c>
      <c r="W7" s="13"/>
      <c r="Y7" s="23" t="s">
        <v>44</v>
      </c>
      <c r="Z7" s="21">
        <f>SUM(N25:N31)</f>
        <v>9.5</v>
      </c>
      <c r="AA7" s="14">
        <f t="shared" si="6"/>
        <v>43.18181818181818</v>
      </c>
      <c r="AB7" s="21">
        <f>SUM(Q25:Q31)+SUM(R25:R31)</f>
        <v>19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</v>
      </c>
      <c r="AA8" s="14">
        <f t="shared" si="6"/>
        <v>13.636363636363637</v>
      </c>
      <c r="AB8" s="21">
        <f>SUM(Q32:Q38)+SUM(R32:R38)</f>
        <v>6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2.5</v>
      </c>
      <c r="AA9" s="14">
        <f t="shared" si="6"/>
        <v>11.363636363636363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34.78260869565217</v>
      </c>
      <c r="W10" s="13"/>
      <c r="X10" s="24" t="s">
        <v>48</v>
      </c>
      <c r="Z10" s="21">
        <f>SUM(N46:N52)</f>
        <v>0.5</v>
      </c>
      <c r="AA10" s="14">
        <f t="shared" si="6"/>
        <v>2.272727272727273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50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42.5531914893617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22</v>
      </c>
      <c r="AA17" s="18">
        <f>SUM(AA4:AA16)</f>
        <v>99.99999999999999</v>
      </c>
      <c r="AB17" s="18">
        <f>SUM(AB4:AB16)</f>
        <v>50</v>
      </c>
      <c r="AC17" s="21"/>
    </row>
    <row r="18" spans="1:27" ht="12.75">
      <c r="A18" s="19">
        <v>32586</v>
      </c>
      <c r="B18" s="1">
        <v>1</v>
      </c>
      <c r="C18"/>
      <c r="D18" s="1">
        <v>1</v>
      </c>
      <c r="E18"/>
      <c r="F18" s="1">
        <v>1</v>
      </c>
      <c r="G18"/>
      <c r="H18"/>
      <c r="I18"/>
      <c r="J18" s="18">
        <f t="shared" si="0"/>
        <v>0</v>
      </c>
      <c r="K18" s="18">
        <f t="shared" si="1"/>
        <v>1</v>
      </c>
      <c r="L18" s="18">
        <f t="shared" si="7"/>
        <v>0</v>
      </c>
      <c r="M18" s="18">
        <f t="shared" si="7"/>
        <v>1</v>
      </c>
      <c r="N18" s="14">
        <f t="shared" si="2"/>
        <v>0.5</v>
      </c>
      <c r="O18" s="21">
        <f t="shared" si="8"/>
        <v>0.5</v>
      </c>
      <c r="P18" s="14">
        <f t="shared" si="3"/>
        <v>2.272727272727273</v>
      </c>
      <c r="Q18" s="18">
        <f t="shared" si="4"/>
        <v>2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1</v>
      </c>
      <c r="N19" s="14">
        <f t="shared" si="2"/>
        <v>0</v>
      </c>
      <c r="O19" s="21">
        <f t="shared" si="8"/>
        <v>0.5</v>
      </c>
      <c r="P19" s="14">
        <f t="shared" si="3"/>
        <v>2.272727272727273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1</v>
      </c>
      <c r="N20" s="14">
        <f t="shared" si="2"/>
        <v>0</v>
      </c>
      <c r="O20" s="21">
        <f t="shared" si="8"/>
        <v>0.5</v>
      </c>
      <c r="P20" s="14">
        <f t="shared" si="3"/>
        <v>2.272727272727273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1</v>
      </c>
      <c r="N21" s="14">
        <f t="shared" si="2"/>
        <v>0</v>
      </c>
      <c r="O21" s="21">
        <f t="shared" si="8"/>
        <v>0.5</v>
      </c>
      <c r="P21" s="14">
        <f t="shared" si="3"/>
        <v>2.272727272727273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1">
        <v>1</v>
      </c>
      <c r="C22"/>
      <c r="D22"/>
      <c r="E22"/>
      <c r="F22"/>
      <c r="G22"/>
      <c r="H22"/>
      <c r="I22"/>
      <c r="J22" s="18">
        <f t="shared" si="0"/>
        <v>1</v>
      </c>
      <c r="K22" s="18">
        <f t="shared" si="1"/>
        <v>0</v>
      </c>
      <c r="L22" s="18">
        <f t="shared" si="7"/>
        <v>1</v>
      </c>
      <c r="M22" s="18">
        <f t="shared" si="7"/>
        <v>1</v>
      </c>
      <c r="N22" s="14">
        <f t="shared" si="2"/>
        <v>0.5</v>
      </c>
      <c r="O22" s="21">
        <f t="shared" si="8"/>
        <v>1</v>
      </c>
      <c r="P22" s="14">
        <f t="shared" si="3"/>
        <v>4.545454545454546</v>
      </c>
      <c r="Q22" s="18">
        <f t="shared" si="4"/>
        <v>1</v>
      </c>
      <c r="R22" s="18">
        <f t="shared" si="5"/>
        <v>0</v>
      </c>
      <c r="X22" s="13"/>
      <c r="Y22" s="13"/>
    </row>
    <row r="23" spans="1:25" ht="15">
      <c r="A23" s="19">
        <v>32591</v>
      </c>
      <c r="B23" s="1">
        <v>3</v>
      </c>
      <c r="C23" s="1">
        <v>1</v>
      </c>
      <c r="D23"/>
      <c r="E23"/>
      <c r="F23" s="1">
        <v>2</v>
      </c>
      <c r="G23" s="1">
        <v>2</v>
      </c>
      <c r="H23"/>
      <c r="I23"/>
      <c r="J23" s="18">
        <f t="shared" si="0"/>
        <v>4</v>
      </c>
      <c r="K23" s="18">
        <f t="shared" si="1"/>
        <v>4</v>
      </c>
      <c r="L23" s="18">
        <f t="shared" si="7"/>
        <v>5</v>
      </c>
      <c r="M23" s="18">
        <f t="shared" si="7"/>
        <v>5</v>
      </c>
      <c r="N23" s="14">
        <f t="shared" si="2"/>
        <v>4</v>
      </c>
      <c r="O23" s="21">
        <f t="shared" si="8"/>
        <v>5</v>
      </c>
      <c r="P23" s="14">
        <f t="shared" si="3"/>
        <v>22.727272727272727</v>
      </c>
      <c r="Q23" s="18">
        <f t="shared" si="4"/>
        <v>8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 s="1">
        <v>3</v>
      </c>
      <c r="H24"/>
      <c r="I24"/>
      <c r="J24" s="18">
        <f t="shared" si="0"/>
        <v>0</v>
      </c>
      <c r="K24" s="18">
        <f t="shared" si="1"/>
        <v>3</v>
      </c>
      <c r="L24" s="18">
        <f t="shared" si="7"/>
        <v>5</v>
      </c>
      <c r="M24" s="18">
        <f t="shared" si="7"/>
        <v>8</v>
      </c>
      <c r="N24" s="14">
        <f t="shared" si="2"/>
        <v>1.5</v>
      </c>
      <c r="O24" s="21">
        <f t="shared" si="8"/>
        <v>6.5</v>
      </c>
      <c r="P24" s="14">
        <f t="shared" si="3"/>
        <v>29.545454545454547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 s="1">
        <v>1</v>
      </c>
      <c r="H25"/>
      <c r="I25"/>
      <c r="J25" s="18">
        <f t="shared" si="0"/>
        <v>2</v>
      </c>
      <c r="K25" s="18">
        <f t="shared" si="1"/>
        <v>2</v>
      </c>
      <c r="L25" s="18">
        <f aca="true" t="shared" si="9" ref="L25:M44">L24+J25</f>
        <v>7</v>
      </c>
      <c r="M25" s="18">
        <f t="shared" si="9"/>
        <v>10</v>
      </c>
      <c r="N25" s="14">
        <f t="shared" si="2"/>
        <v>2</v>
      </c>
      <c r="O25" s="21">
        <f t="shared" si="8"/>
        <v>8.5</v>
      </c>
      <c r="P25" s="14">
        <f t="shared" si="3"/>
        <v>38.63636363636363</v>
      </c>
      <c r="Q25" s="18">
        <f t="shared" si="4"/>
        <v>4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1">
        <v>1</v>
      </c>
      <c r="C26" s="1">
        <v>1</v>
      </c>
      <c r="D26"/>
      <c r="E26"/>
      <c r="F26" s="1">
        <v>2</v>
      </c>
      <c r="G26" s="1">
        <v>2</v>
      </c>
      <c r="H26"/>
      <c r="I26"/>
      <c r="J26" s="18">
        <f t="shared" si="0"/>
        <v>2</v>
      </c>
      <c r="K26" s="18">
        <f t="shared" si="1"/>
        <v>4</v>
      </c>
      <c r="L26" s="18">
        <f t="shared" si="9"/>
        <v>9</v>
      </c>
      <c r="M26" s="18">
        <f t="shared" si="9"/>
        <v>14</v>
      </c>
      <c r="N26" s="14">
        <f t="shared" si="2"/>
        <v>3</v>
      </c>
      <c r="O26" s="21">
        <f t="shared" si="8"/>
        <v>11.5</v>
      </c>
      <c r="P26" s="14">
        <f t="shared" si="3"/>
        <v>52.27272727272727</v>
      </c>
      <c r="Q26" s="18">
        <f t="shared" si="4"/>
        <v>6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1">
        <v>1</v>
      </c>
      <c r="C27" s="1">
        <v>1</v>
      </c>
      <c r="D27"/>
      <c r="E27"/>
      <c r="F27"/>
      <c r="G27"/>
      <c r="H27"/>
      <c r="I27"/>
      <c r="J27" s="18">
        <f t="shared" si="0"/>
        <v>2</v>
      </c>
      <c r="K27" s="18">
        <f t="shared" si="1"/>
        <v>0</v>
      </c>
      <c r="L27" s="18">
        <f t="shared" si="9"/>
        <v>11</v>
      </c>
      <c r="M27" s="18">
        <f t="shared" si="9"/>
        <v>14</v>
      </c>
      <c r="N27" s="14">
        <f t="shared" si="2"/>
        <v>1</v>
      </c>
      <c r="O27" s="21">
        <f t="shared" si="8"/>
        <v>12.5</v>
      </c>
      <c r="P27" s="14">
        <f t="shared" si="3"/>
        <v>56.81818181818182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/>
      <c r="D28"/>
      <c r="E28"/>
      <c r="F28"/>
      <c r="G28"/>
      <c r="H28"/>
      <c r="I28"/>
      <c r="J28" s="18">
        <f t="shared" si="0"/>
        <v>1</v>
      </c>
      <c r="K28" s="18">
        <f t="shared" si="1"/>
        <v>0</v>
      </c>
      <c r="L28" s="18">
        <f t="shared" si="9"/>
        <v>12</v>
      </c>
      <c r="M28" s="18">
        <f t="shared" si="9"/>
        <v>14</v>
      </c>
      <c r="N28" s="14">
        <f t="shared" si="2"/>
        <v>0.5</v>
      </c>
      <c r="O28" s="21">
        <f t="shared" si="8"/>
        <v>13</v>
      </c>
      <c r="P28" s="14">
        <f t="shared" si="3"/>
        <v>59.09090909090909</v>
      </c>
      <c r="Q28" s="18">
        <f t="shared" si="4"/>
        <v>1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 s="1">
        <v>1</v>
      </c>
      <c r="G29"/>
      <c r="H29"/>
      <c r="I29"/>
      <c r="J29" s="18">
        <f t="shared" si="0"/>
        <v>0</v>
      </c>
      <c r="K29" s="18">
        <f t="shared" si="1"/>
        <v>1</v>
      </c>
      <c r="L29" s="18">
        <f t="shared" si="9"/>
        <v>12</v>
      </c>
      <c r="M29" s="18">
        <f t="shared" si="9"/>
        <v>15</v>
      </c>
      <c r="N29" s="14">
        <f t="shared" si="2"/>
        <v>0.5</v>
      </c>
      <c r="O29" s="21">
        <f t="shared" si="8"/>
        <v>13.5</v>
      </c>
      <c r="P29" s="14">
        <f t="shared" si="3"/>
        <v>61.36363636363637</v>
      </c>
      <c r="Q29" s="18">
        <f t="shared" si="4"/>
        <v>1</v>
      </c>
      <c r="R29" s="18">
        <f t="shared" si="5"/>
        <v>0</v>
      </c>
    </row>
    <row r="30" spans="1:20" ht="12.75">
      <c r="A30" s="19">
        <v>32598</v>
      </c>
      <c r="B30" s="1">
        <v>2</v>
      </c>
      <c r="C30" s="1">
        <v>3</v>
      </c>
      <c r="D30"/>
      <c r="E30"/>
      <c r="F30"/>
      <c r="G30"/>
      <c r="H30"/>
      <c r="I30"/>
      <c r="J30" s="18">
        <f t="shared" si="0"/>
        <v>5</v>
      </c>
      <c r="K30" s="18">
        <f t="shared" si="1"/>
        <v>0</v>
      </c>
      <c r="L30" s="18">
        <f t="shared" si="9"/>
        <v>17</v>
      </c>
      <c r="M30" s="18">
        <f t="shared" si="9"/>
        <v>15</v>
      </c>
      <c r="N30" s="14">
        <f t="shared" si="2"/>
        <v>2.5</v>
      </c>
      <c r="O30" s="21">
        <f t="shared" si="8"/>
        <v>16</v>
      </c>
      <c r="P30" s="14">
        <f t="shared" si="3"/>
        <v>72.72727272727273</v>
      </c>
      <c r="Q30" s="18">
        <f t="shared" si="4"/>
        <v>5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17</v>
      </c>
      <c r="M31" s="18">
        <f t="shared" si="9"/>
        <v>15</v>
      </c>
      <c r="N31" s="14">
        <f t="shared" si="2"/>
        <v>0</v>
      </c>
      <c r="O31" s="21">
        <f t="shared" si="8"/>
        <v>16</v>
      </c>
      <c r="P31" s="14">
        <f t="shared" si="3"/>
        <v>72.72727272727273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1">
        <v>1</v>
      </c>
      <c r="C32"/>
      <c r="D32"/>
      <c r="E32"/>
      <c r="F32"/>
      <c r="G32" s="1">
        <v>1</v>
      </c>
      <c r="H32"/>
      <c r="I32"/>
      <c r="J32" s="18">
        <f t="shared" si="0"/>
        <v>1</v>
      </c>
      <c r="K32" s="18">
        <f t="shared" si="1"/>
        <v>1</v>
      </c>
      <c r="L32" s="18">
        <f t="shared" si="9"/>
        <v>18</v>
      </c>
      <c r="M32" s="18">
        <f t="shared" si="9"/>
        <v>16</v>
      </c>
      <c r="N32" s="14">
        <f t="shared" si="2"/>
        <v>1</v>
      </c>
      <c r="O32" s="21">
        <f t="shared" si="8"/>
        <v>17</v>
      </c>
      <c r="P32" s="14">
        <f t="shared" si="3"/>
        <v>77.27272727272727</v>
      </c>
      <c r="Q32" s="18">
        <f t="shared" si="4"/>
        <v>2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 s="1">
        <v>1</v>
      </c>
      <c r="G33"/>
      <c r="H33"/>
      <c r="I33"/>
      <c r="J33" s="18">
        <f t="shared" si="0"/>
        <v>0</v>
      </c>
      <c r="K33" s="18">
        <f t="shared" si="1"/>
        <v>1</v>
      </c>
      <c r="L33" s="18">
        <f t="shared" si="9"/>
        <v>18</v>
      </c>
      <c r="M33" s="18">
        <f t="shared" si="9"/>
        <v>17</v>
      </c>
      <c r="N33" s="14">
        <f t="shared" si="2"/>
        <v>0.5</v>
      </c>
      <c r="O33" s="21">
        <f t="shared" si="8"/>
        <v>17.5</v>
      </c>
      <c r="P33" s="14">
        <f t="shared" si="3"/>
        <v>79.54545454545455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18</v>
      </c>
      <c r="M34" s="18">
        <f t="shared" si="9"/>
        <v>17</v>
      </c>
      <c r="N34" s="14">
        <f t="shared" si="2"/>
        <v>0</v>
      </c>
      <c r="O34" s="21">
        <f t="shared" si="8"/>
        <v>17.5</v>
      </c>
      <c r="P34" s="14">
        <f t="shared" si="3"/>
        <v>79.54545454545455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 s="1">
        <v>1</v>
      </c>
      <c r="G35" s="1">
        <v>1</v>
      </c>
      <c r="H35"/>
      <c r="I35"/>
      <c r="J35" s="18">
        <f t="shared" si="0"/>
        <v>1</v>
      </c>
      <c r="K35" s="18">
        <f t="shared" si="1"/>
        <v>2</v>
      </c>
      <c r="L35" s="18">
        <f t="shared" si="9"/>
        <v>19</v>
      </c>
      <c r="M35" s="18">
        <f t="shared" si="9"/>
        <v>19</v>
      </c>
      <c r="N35" s="14">
        <f t="shared" si="2"/>
        <v>1.5</v>
      </c>
      <c r="O35" s="21">
        <f t="shared" si="8"/>
        <v>19</v>
      </c>
      <c r="P35" s="14">
        <f t="shared" si="3"/>
        <v>86.36363636363636</v>
      </c>
      <c r="Q35" s="18">
        <f t="shared" si="4"/>
        <v>3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19</v>
      </c>
      <c r="M36" s="18">
        <f t="shared" si="9"/>
        <v>19</v>
      </c>
      <c r="N36" s="14">
        <f aca="true" t="shared" si="12" ref="N36:N67">(+J36+K36)*($J$96/($J$96+$K$96))</f>
        <v>0</v>
      </c>
      <c r="O36" s="21">
        <f t="shared" si="8"/>
        <v>19</v>
      </c>
      <c r="P36" s="14">
        <f aca="true" t="shared" si="13" ref="P36:P67">O36*100/$N$96</f>
        <v>86.36363636363636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19</v>
      </c>
      <c r="M37" s="18">
        <f t="shared" si="9"/>
        <v>19</v>
      </c>
      <c r="N37" s="14">
        <f t="shared" si="12"/>
        <v>0</v>
      </c>
      <c r="O37" s="21">
        <f aca="true" t="shared" si="16" ref="O37:O68">O36+N37</f>
        <v>19</v>
      </c>
      <c r="P37" s="14">
        <f t="shared" si="13"/>
        <v>86.36363636363636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19</v>
      </c>
      <c r="M38" s="18">
        <f t="shared" si="9"/>
        <v>19</v>
      </c>
      <c r="N38" s="14">
        <f t="shared" si="12"/>
        <v>0</v>
      </c>
      <c r="O38" s="21">
        <f t="shared" si="16"/>
        <v>19</v>
      </c>
      <c r="P38" s="14">
        <f t="shared" si="13"/>
        <v>86.36363636363636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1">
        <v>1</v>
      </c>
      <c r="C39" s="1">
        <v>1</v>
      </c>
      <c r="D39"/>
      <c r="E39"/>
      <c r="F39"/>
      <c r="G39" s="1">
        <v>1</v>
      </c>
      <c r="H39"/>
      <c r="I39"/>
      <c r="J39" s="18">
        <f t="shared" si="10"/>
        <v>2</v>
      </c>
      <c r="K39" s="18">
        <f t="shared" si="11"/>
        <v>1</v>
      </c>
      <c r="L39" s="18">
        <f t="shared" si="9"/>
        <v>21</v>
      </c>
      <c r="M39" s="18">
        <f t="shared" si="9"/>
        <v>20</v>
      </c>
      <c r="N39" s="14">
        <f t="shared" si="12"/>
        <v>1.5</v>
      </c>
      <c r="O39" s="21">
        <f t="shared" si="16"/>
        <v>20.5</v>
      </c>
      <c r="P39" s="14">
        <f t="shared" si="13"/>
        <v>93.18181818181819</v>
      </c>
      <c r="Q39" s="18">
        <f t="shared" si="14"/>
        <v>3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2</v>
      </c>
      <c r="G40"/>
      <c r="H40"/>
      <c r="I40"/>
      <c r="J40" s="18">
        <f t="shared" si="10"/>
        <v>0</v>
      </c>
      <c r="K40" s="18">
        <f t="shared" si="11"/>
        <v>2</v>
      </c>
      <c r="L40" s="18">
        <f t="shared" si="9"/>
        <v>21</v>
      </c>
      <c r="M40" s="18">
        <f t="shared" si="9"/>
        <v>22</v>
      </c>
      <c r="N40" s="14">
        <f t="shared" si="12"/>
        <v>1</v>
      </c>
      <c r="O40" s="21">
        <f t="shared" si="16"/>
        <v>21.5</v>
      </c>
      <c r="P40" s="14">
        <f t="shared" si="13"/>
        <v>97.72727272727273</v>
      </c>
      <c r="Q40" s="18">
        <f t="shared" si="14"/>
        <v>2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21</v>
      </c>
      <c r="M41" s="18">
        <f t="shared" si="9"/>
        <v>22</v>
      </c>
      <c r="N41" s="14">
        <f t="shared" si="12"/>
        <v>0</v>
      </c>
      <c r="O41" s="21">
        <f t="shared" si="16"/>
        <v>21.5</v>
      </c>
      <c r="P41" s="14">
        <f t="shared" si="13"/>
        <v>97.72727272727273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21</v>
      </c>
      <c r="M42" s="18">
        <f t="shared" si="9"/>
        <v>22</v>
      </c>
      <c r="N42" s="14">
        <f t="shared" si="12"/>
        <v>0</v>
      </c>
      <c r="O42" s="21">
        <f t="shared" si="16"/>
        <v>21.5</v>
      </c>
      <c r="P42" s="14">
        <f t="shared" si="13"/>
        <v>97.72727272727273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21</v>
      </c>
      <c r="M43" s="18">
        <f t="shared" si="9"/>
        <v>22</v>
      </c>
      <c r="N43" s="14">
        <f t="shared" si="12"/>
        <v>0</v>
      </c>
      <c r="O43" s="21">
        <f t="shared" si="16"/>
        <v>21.5</v>
      </c>
      <c r="P43" s="14">
        <f t="shared" si="13"/>
        <v>97.72727272727273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21</v>
      </c>
      <c r="M44" s="18">
        <f t="shared" si="9"/>
        <v>22</v>
      </c>
      <c r="N44" s="14">
        <f t="shared" si="12"/>
        <v>0</v>
      </c>
      <c r="O44" s="21">
        <f t="shared" si="16"/>
        <v>21.5</v>
      </c>
      <c r="P44" s="14">
        <f t="shared" si="13"/>
        <v>97.72727272727273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21</v>
      </c>
      <c r="M45" s="18">
        <f t="shared" si="17"/>
        <v>22</v>
      </c>
      <c r="N45" s="14">
        <f t="shared" si="12"/>
        <v>0</v>
      </c>
      <c r="O45" s="21">
        <f t="shared" si="16"/>
        <v>21.5</v>
      </c>
      <c r="P45" s="14">
        <f t="shared" si="13"/>
        <v>97.72727272727273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21</v>
      </c>
      <c r="M46" s="18">
        <f t="shared" si="17"/>
        <v>22</v>
      </c>
      <c r="N46" s="14">
        <f t="shared" si="12"/>
        <v>0</v>
      </c>
      <c r="O46" s="21">
        <f t="shared" si="16"/>
        <v>21.5</v>
      </c>
      <c r="P46" s="14">
        <f t="shared" si="13"/>
        <v>97.72727272727273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21</v>
      </c>
      <c r="M47" s="18">
        <f t="shared" si="17"/>
        <v>22</v>
      </c>
      <c r="N47" s="14">
        <f t="shared" si="12"/>
        <v>0</v>
      </c>
      <c r="O47" s="21">
        <f t="shared" si="16"/>
        <v>21.5</v>
      </c>
      <c r="P47" s="14">
        <f t="shared" si="13"/>
        <v>97.72727272727273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21</v>
      </c>
      <c r="M48" s="18">
        <f t="shared" si="17"/>
        <v>22</v>
      </c>
      <c r="N48" s="14">
        <f t="shared" si="12"/>
        <v>0</v>
      </c>
      <c r="O48" s="21">
        <f t="shared" si="16"/>
        <v>21.5</v>
      </c>
      <c r="P48" s="14">
        <f t="shared" si="13"/>
        <v>97.72727272727273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21</v>
      </c>
      <c r="M49" s="18">
        <f t="shared" si="17"/>
        <v>22</v>
      </c>
      <c r="N49" s="14">
        <f t="shared" si="12"/>
        <v>0</v>
      </c>
      <c r="O49" s="21">
        <f t="shared" si="16"/>
        <v>21.5</v>
      </c>
      <c r="P49" s="14">
        <f t="shared" si="13"/>
        <v>97.72727272727273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21</v>
      </c>
      <c r="M50" s="18">
        <f t="shared" si="17"/>
        <v>22</v>
      </c>
      <c r="N50" s="14">
        <f t="shared" si="12"/>
        <v>0</v>
      </c>
      <c r="O50" s="21">
        <f t="shared" si="16"/>
        <v>21.5</v>
      </c>
      <c r="P50" s="14">
        <f t="shared" si="13"/>
        <v>97.72727272727273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 s="1">
        <v>1</v>
      </c>
      <c r="H51"/>
      <c r="I51"/>
      <c r="J51" s="18">
        <f t="shared" si="10"/>
        <v>0</v>
      </c>
      <c r="K51" s="18">
        <f t="shared" si="11"/>
        <v>1</v>
      </c>
      <c r="L51" s="18">
        <f t="shared" si="17"/>
        <v>21</v>
      </c>
      <c r="M51" s="18">
        <f t="shared" si="17"/>
        <v>23</v>
      </c>
      <c r="N51" s="14">
        <f t="shared" si="12"/>
        <v>0.5</v>
      </c>
      <c r="O51" s="21">
        <f t="shared" si="16"/>
        <v>22</v>
      </c>
      <c r="P51" s="14">
        <f t="shared" si="13"/>
        <v>100</v>
      </c>
      <c r="Q51" s="18">
        <f t="shared" si="14"/>
        <v>1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21</v>
      </c>
      <c r="M52" s="18">
        <f t="shared" si="17"/>
        <v>23</v>
      </c>
      <c r="N52" s="14">
        <f t="shared" si="12"/>
        <v>0</v>
      </c>
      <c r="O52" s="21">
        <f t="shared" si="16"/>
        <v>22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21</v>
      </c>
      <c r="M53" s="18">
        <f t="shared" si="17"/>
        <v>23</v>
      </c>
      <c r="N53" s="14">
        <f t="shared" si="12"/>
        <v>0</v>
      </c>
      <c r="O53" s="21">
        <f t="shared" si="16"/>
        <v>22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21</v>
      </c>
      <c r="M54" s="18">
        <f t="shared" si="17"/>
        <v>23</v>
      </c>
      <c r="N54" s="14">
        <f t="shared" si="12"/>
        <v>0</v>
      </c>
      <c r="O54" s="21">
        <f t="shared" si="16"/>
        <v>22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21</v>
      </c>
      <c r="M55" s="18">
        <f t="shared" si="17"/>
        <v>23</v>
      </c>
      <c r="N55" s="14">
        <f t="shared" si="12"/>
        <v>0</v>
      </c>
      <c r="O55" s="21">
        <f t="shared" si="16"/>
        <v>22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21</v>
      </c>
      <c r="M56" s="18">
        <f t="shared" si="17"/>
        <v>23</v>
      </c>
      <c r="N56" s="14">
        <f t="shared" si="12"/>
        <v>0</v>
      </c>
      <c r="O56" s="21">
        <f t="shared" si="16"/>
        <v>22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21</v>
      </c>
      <c r="M57" s="18">
        <f t="shared" si="17"/>
        <v>23</v>
      </c>
      <c r="N57" s="14">
        <f t="shared" si="12"/>
        <v>0</v>
      </c>
      <c r="O57" s="21">
        <f t="shared" si="16"/>
        <v>22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21</v>
      </c>
      <c r="M58" s="18">
        <f t="shared" si="17"/>
        <v>23</v>
      </c>
      <c r="N58" s="14">
        <f t="shared" si="12"/>
        <v>0</v>
      </c>
      <c r="O58" s="21">
        <f t="shared" si="16"/>
        <v>22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21</v>
      </c>
      <c r="M59" s="18">
        <f t="shared" si="17"/>
        <v>23</v>
      </c>
      <c r="N59" s="14">
        <f t="shared" si="12"/>
        <v>0</v>
      </c>
      <c r="O59" s="21">
        <f t="shared" si="16"/>
        <v>22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21</v>
      </c>
      <c r="M60" s="18">
        <f t="shared" si="17"/>
        <v>23</v>
      </c>
      <c r="N60" s="14">
        <f t="shared" si="12"/>
        <v>0</v>
      </c>
      <c r="O60" s="21">
        <f t="shared" si="16"/>
        <v>22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21</v>
      </c>
      <c r="M61" s="18">
        <f t="shared" si="17"/>
        <v>23</v>
      </c>
      <c r="N61" s="14">
        <f t="shared" si="12"/>
        <v>0</v>
      </c>
      <c r="O61" s="21">
        <f t="shared" si="16"/>
        <v>22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21</v>
      </c>
      <c r="M62" s="18">
        <f t="shared" si="17"/>
        <v>23</v>
      </c>
      <c r="N62" s="14">
        <f t="shared" si="12"/>
        <v>0</v>
      </c>
      <c r="O62" s="21">
        <f t="shared" si="16"/>
        <v>22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21</v>
      </c>
      <c r="M63" s="18">
        <f t="shared" si="17"/>
        <v>23</v>
      </c>
      <c r="N63" s="14">
        <f t="shared" si="12"/>
        <v>0</v>
      </c>
      <c r="O63" s="21">
        <f t="shared" si="16"/>
        <v>22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21</v>
      </c>
      <c r="M64" s="18">
        <f t="shared" si="17"/>
        <v>23</v>
      </c>
      <c r="N64" s="14">
        <f t="shared" si="12"/>
        <v>0</v>
      </c>
      <c r="O64" s="21">
        <f t="shared" si="16"/>
        <v>22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21</v>
      </c>
      <c r="M65" s="18">
        <f t="shared" si="18"/>
        <v>23</v>
      </c>
      <c r="N65" s="14">
        <f t="shared" si="12"/>
        <v>0</v>
      </c>
      <c r="O65" s="21">
        <f t="shared" si="16"/>
        <v>22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21</v>
      </c>
      <c r="M66" s="18">
        <f t="shared" si="18"/>
        <v>23</v>
      </c>
      <c r="N66" s="14">
        <f t="shared" si="12"/>
        <v>0</v>
      </c>
      <c r="O66" s="21">
        <f t="shared" si="16"/>
        <v>22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23</v>
      </c>
      <c r="N67" s="14">
        <f t="shared" si="12"/>
        <v>0</v>
      </c>
      <c r="O67" s="21">
        <f t="shared" si="16"/>
        <v>22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23</v>
      </c>
      <c r="N68" s="14">
        <f aca="true" t="shared" si="21" ref="N68:N94">(+J68+K68)*($J$96/($J$96+$K$96))</f>
        <v>0</v>
      </c>
      <c r="O68" s="21">
        <f t="shared" si="16"/>
        <v>22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21</v>
      </c>
      <c r="M69" s="18">
        <f t="shared" si="18"/>
        <v>23</v>
      </c>
      <c r="N69" s="14">
        <f t="shared" si="21"/>
        <v>0</v>
      </c>
      <c r="O69" s="21">
        <f aca="true" t="shared" si="25" ref="O69:O94">O68+N69</f>
        <v>22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21</v>
      </c>
      <c r="M70" s="18">
        <f t="shared" si="18"/>
        <v>23</v>
      </c>
      <c r="N70" s="14">
        <f t="shared" si="21"/>
        <v>0</v>
      </c>
      <c r="O70" s="21">
        <f t="shared" si="25"/>
        <v>22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21</v>
      </c>
      <c r="M71" s="18">
        <f t="shared" si="18"/>
        <v>23</v>
      </c>
      <c r="N71" s="14">
        <f t="shared" si="21"/>
        <v>0</v>
      </c>
      <c r="O71" s="21">
        <f t="shared" si="25"/>
        <v>22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21</v>
      </c>
      <c r="M72" s="18">
        <f t="shared" si="18"/>
        <v>23</v>
      </c>
      <c r="N72" s="14">
        <f t="shared" si="21"/>
        <v>0</v>
      </c>
      <c r="O72" s="21">
        <f t="shared" si="25"/>
        <v>22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21</v>
      </c>
      <c r="M73" s="18">
        <f t="shared" si="18"/>
        <v>23</v>
      </c>
      <c r="N73" s="14">
        <f t="shared" si="21"/>
        <v>0</v>
      </c>
      <c r="O73" s="21">
        <f t="shared" si="25"/>
        <v>22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21</v>
      </c>
      <c r="M74" s="18">
        <f t="shared" si="18"/>
        <v>23</v>
      </c>
      <c r="N74" s="14">
        <f t="shared" si="21"/>
        <v>0</v>
      </c>
      <c r="O74" s="21">
        <f t="shared" si="25"/>
        <v>22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21</v>
      </c>
      <c r="M75" s="18">
        <f t="shared" si="18"/>
        <v>23</v>
      </c>
      <c r="N75" s="14">
        <f t="shared" si="21"/>
        <v>0</v>
      </c>
      <c r="O75" s="21">
        <f t="shared" si="25"/>
        <v>22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21</v>
      </c>
      <c r="M76" s="18">
        <f t="shared" si="18"/>
        <v>23</v>
      </c>
      <c r="N76" s="14">
        <f t="shared" si="21"/>
        <v>0</v>
      </c>
      <c r="O76" s="21">
        <f t="shared" si="25"/>
        <v>22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21</v>
      </c>
      <c r="M77" s="18">
        <f t="shared" si="18"/>
        <v>23</v>
      </c>
      <c r="N77" s="14">
        <f t="shared" si="21"/>
        <v>0</v>
      </c>
      <c r="O77" s="21">
        <f t="shared" si="25"/>
        <v>22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21</v>
      </c>
      <c r="M78" s="18">
        <f t="shared" si="18"/>
        <v>23</v>
      </c>
      <c r="N78" s="14">
        <f t="shared" si="21"/>
        <v>0</v>
      </c>
      <c r="O78" s="21">
        <f t="shared" si="25"/>
        <v>22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21</v>
      </c>
      <c r="M79" s="18">
        <f t="shared" si="18"/>
        <v>23</v>
      </c>
      <c r="N79" s="14">
        <f t="shared" si="21"/>
        <v>0</v>
      </c>
      <c r="O79" s="21">
        <f t="shared" si="25"/>
        <v>22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21</v>
      </c>
      <c r="M80" s="18">
        <f t="shared" si="18"/>
        <v>23</v>
      </c>
      <c r="N80" s="14">
        <f t="shared" si="21"/>
        <v>0</v>
      </c>
      <c r="O80" s="21">
        <f t="shared" si="25"/>
        <v>22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 s="1">
        <v>1</v>
      </c>
      <c r="D81"/>
      <c r="E81"/>
      <c r="F81"/>
      <c r="G81"/>
      <c r="H81"/>
      <c r="I81"/>
      <c r="J81" s="18">
        <f t="shared" si="19"/>
        <v>1</v>
      </c>
      <c r="K81" s="18">
        <f t="shared" si="20"/>
        <v>0</v>
      </c>
      <c r="L81" s="18">
        <f t="shared" si="18"/>
        <v>22</v>
      </c>
      <c r="M81" s="18">
        <f t="shared" si="18"/>
        <v>23</v>
      </c>
      <c r="N81" s="14">
        <f t="shared" si="21"/>
        <v>0.5</v>
      </c>
      <c r="O81" s="21">
        <f t="shared" si="25"/>
        <v>22.5</v>
      </c>
      <c r="P81" s="14">
        <f t="shared" si="22"/>
        <v>102.27272727272727</v>
      </c>
      <c r="Q81" s="18">
        <f t="shared" si="23"/>
        <v>1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22</v>
      </c>
      <c r="M82" s="18">
        <f t="shared" si="18"/>
        <v>23</v>
      </c>
      <c r="N82" s="14">
        <f t="shared" si="21"/>
        <v>0</v>
      </c>
      <c r="O82" s="21">
        <f t="shared" si="25"/>
        <v>22.5</v>
      </c>
      <c r="P82" s="14">
        <f t="shared" si="22"/>
        <v>102.27272727272727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 s="1">
        <v>1</v>
      </c>
      <c r="J83" s="18">
        <f t="shared" si="19"/>
        <v>0</v>
      </c>
      <c r="K83" s="18">
        <f t="shared" si="20"/>
        <v>-1</v>
      </c>
      <c r="L83" s="18">
        <f t="shared" si="18"/>
        <v>22</v>
      </c>
      <c r="M83" s="18">
        <f t="shared" si="18"/>
        <v>22</v>
      </c>
      <c r="N83" s="14">
        <f t="shared" si="21"/>
        <v>-0.5</v>
      </c>
      <c r="O83" s="21">
        <f t="shared" si="25"/>
        <v>22</v>
      </c>
      <c r="P83" s="14">
        <f t="shared" si="22"/>
        <v>100</v>
      </c>
      <c r="Q83" s="18">
        <f t="shared" si="23"/>
        <v>0</v>
      </c>
      <c r="R83" s="18">
        <f t="shared" si="24"/>
        <v>1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22</v>
      </c>
      <c r="M84" s="18">
        <f t="shared" si="18"/>
        <v>22</v>
      </c>
      <c r="N84" s="14">
        <f t="shared" si="21"/>
        <v>0</v>
      </c>
      <c r="O84" s="21">
        <f t="shared" si="25"/>
        <v>22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22</v>
      </c>
      <c r="M85" s="18">
        <f t="shared" si="26"/>
        <v>22</v>
      </c>
      <c r="N85" s="14">
        <f t="shared" si="21"/>
        <v>0</v>
      </c>
      <c r="O85" s="21">
        <f t="shared" si="25"/>
        <v>22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22</v>
      </c>
      <c r="M86" s="18">
        <f t="shared" si="26"/>
        <v>22</v>
      </c>
      <c r="N86" s="14">
        <f t="shared" si="21"/>
        <v>0</v>
      </c>
      <c r="O86" s="21">
        <f t="shared" si="25"/>
        <v>22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22</v>
      </c>
      <c r="M87" s="18">
        <f t="shared" si="26"/>
        <v>22</v>
      </c>
      <c r="N87" s="14">
        <f t="shared" si="21"/>
        <v>0</v>
      </c>
      <c r="O87" s="21">
        <f t="shared" si="25"/>
        <v>22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22</v>
      </c>
      <c r="M88" s="18">
        <f t="shared" si="26"/>
        <v>22</v>
      </c>
      <c r="N88" s="14">
        <f t="shared" si="21"/>
        <v>0</v>
      </c>
      <c r="O88" s="21">
        <f t="shared" si="25"/>
        <v>22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22</v>
      </c>
      <c r="M89" s="18">
        <f t="shared" si="26"/>
        <v>22</v>
      </c>
      <c r="N89" s="14">
        <f t="shared" si="21"/>
        <v>0</v>
      </c>
      <c r="O89" s="21">
        <f t="shared" si="25"/>
        <v>22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22</v>
      </c>
      <c r="M90" s="18">
        <f t="shared" si="26"/>
        <v>22</v>
      </c>
      <c r="N90" s="14">
        <f t="shared" si="21"/>
        <v>0</v>
      </c>
      <c r="O90" s="21">
        <f t="shared" si="25"/>
        <v>22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22</v>
      </c>
      <c r="M91" s="18">
        <f t="shared" si="26"/>
        <v>22</v>
      </c>
      <c r="N91" s="14">
        <f t="shared" si="21"/>
        <v>0</v>
      </c>
      <c r="O91" s="21">
        <f t="shared" si="25"/>
        <v>22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/>
      <c r="C92"/>
      <c r="D92"/>
      <c r="E92"/>
      <c r="F92"/>
      <c r="G92"/>
      <c r="H92"/>
      <c r="I92"/>
      <c r="J92" s="18">
        <f t="shared" si="19"/>
        <v>0</v>
      </c>
      <c r="K92" s="18">
        <f t="shared" si="20"/>
        <v>0</v>
      </c>
      <c r="L92" s="18">
        <f t="shared" si="26"/>
        <v>22</v>
      </c>
      <c r="M92" s="18">
        <f t="shared" si="26"/>
        <v>22</v>
      </c>
      <c r="N92" s="14">
        <f t="shared" si="21"/>
        <v>0</v>
      </c>
      <c r="O92" s="21">
        <f t="shared" si="25"/>
        <v>22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/>
      <c r="C93"/>
      <c r="D93"/>
      <c r="E93"/>
      <c r="F93"/>
      <c r="G93"/>
      <c r="H93"/>
      <c r="I93"/>
      <c r="J93" s="18">
        <f t="shared" si="19"/>
        <v>0</v>
      </c>
      <c r="K93" s="18">
        <f t="shared" si="20"/>
        <v>0</v>
      </c>
      <c r="L93" s="18">
        <f t="shared" si="26"/>
        <v>22</v>
      </c>
      <c r="M93" s="18">
        <f t="shared" si="26"/>
        <v>22</v>
      </c>
      <c r="N93" s="14">
        <f t="shared" si="21"/>
        <v>0</v>
      </c>
      <c r="O93" s="21">
        <f t="shared" si="25"/>
        <v>22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/>
      <c r="C94"/>
      <c r="D94"/>
      <c r="E94"/>
      <c r="F94"/>
      <c r="G94"/>
      <c r="H94"/>
      <c r="I94"/>
      <c r="J94" s="18">
        <f t="shared" si="19"/>
        <v>0</v>
      </c>
      <c r="K94" s="18">
        <f t="shared" si="20"/>
        <v>0</v>
      </c>
      <c r="L94" s="18">
        <f t="shared" si="26"/>
        <v>22</v>
      </c>
      <c r="M94" s="18">
        <f t="shared" si="26"/>
        <v>22</v>
      </c>
      <c r="N94" s="14">
        <f t="shared" si="21"/>
        <v>0</v>
      </c>
      <c r="O94" s="21">
        <f t="shared" si="25"/>
        <v>22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15</v>
      </c>
      <c r="C96" s="18">
        <f t="shared" si="27"/>
        <v>8</v>
      </c>
      <c r="D96" s="18">
        <f t="shared" si="27"/>
        <v>1</v>
      </c>
      <c r="E96" s="18">
        <f t="shared" si="27"/>
        <v>0</v>
      </c>
      <c r="F96" s="18">
        <f t="shared" si="27"/>
        <v>12</v>
      </c>
      <c r="G96" s="18">
        <f t="shared" si="27"/>
        <v>12</v>
      </c>
      <c r="H96" s="18">
        <f t="shared" si="27"/>
        <v>1</v>
      </c>
      <c r="I96" s="18">
        <f t="shared" si="27"/>
        <v>1</v>
      </c>
      <c r="J96" s="18">
        <f t="shared" si="27"/>
        <v>22</v>
      </c>
      <c r="K96" s="18">
        <f t="shared" si="27"/>
        <v>22</v>
      </c>
      <c r="L96" s="18"/>
      <c r="M96" s="18"/>
      <c r="N96" s="18">
        <f>SUM(N4:N94)</f>
        <v>22</v>
      </c>
      <c r="O96" s="18"/>
      <c r="P96" s="18"/>
      <c r="Q96" s="18">
        <f>SUM(Q4:Q94)</f>
        <v>47</v>
      </c>
      <c r="R96" s="18">
        <f>SUM(R4:R94)</f>
        <v>3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0.3181818181818182</v>
      </c>
      <c r="AA5" s="14">
        <f t="shared" si="6"/>
        <v>4.545454545454545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24</v>
      </c>
      <c r="W6" s="13"/>
      <c r="X6" s="23" t="s">
        <v>42</v>
      </c>
      <c r="Z6" s="21">
        <f>SUM(N18:N24)</f>
        <v>3.181818181818182</v>
      </c>
      <c r="AA6" s="14">
        <f t="shared" si="6"/>
        <v>45.454545454545446</v>
      </c>
      <c r="AB6" s="21">
        <f>SUM(Q18:Q24)+SUM(R18:R24)</f>
        <v>12</v>
      </c>
      <c r="AC6" s="21">
        <f>100*SUM(Q18:Q24)/AB6</f>
        <v>91.66666666666667</v>
      </c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92.3076923076923</v>
      </c>
      <c r="W7" s="13"/>
      <c r="Y7" s="23" t="s">
        <v>44</v>
      </c>
      <c r="Z7" s="21">
        <f>SUM(N25:N31)</f>
        <v>0.9545454545454546</v>
      </c>
      <c r="AA7" s="14">
        <f t="shared" si="6"/>
        <v>13.636363636363635</v>
      </c>
      <c r="AB7" s="21">
        <f>SUM(Q25:Q31)+SUM(R25:R31)</f>
        <v>3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1.5909090909090908</v>
      </c>
      <c r="AA9" s="14">
        <f t="shared" si="6"/>
        <v>22.727272727272723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50</v>
      </c>
      <c r="W10" s="13"/>
      <c r="X10" s="24" t="s">
        <v>48</v>
      </c>
      <c r="Z10" s="21">
        <f>SUM(N46:N52)</f>
        <v>0.3181818181818182</v>
      </c>
      <c r="AA10" s="14">
        <f t="shared" si="6"/>
        <v>4.545454545454545</v>
      </c>
      <c r="AB10" s="21">
        <f>SUM(Q46:Q52)+SUM(R46:R52)</f>
        <v>1</v>
      </c>
      <c r="AC10" s="21">
        <f>100*SUM(Q46:Q52)/AB10</f>
        <v>100</v>
      </c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25</v>
      </c>
      <c r="W11" s="13"/>
      <c r="Y11" s="24" t="s">
        <v>49</v>
      </c>
      <c r="Z11" s="21">
        <f>SUM(N53:N59)</f>
        <v>0.3181818181818182</v>
      </c>
      <c r="AA11" s="14">
        <f t="shared" si="6"/>
        <v>4.545454545454545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33.33333333333333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2</v>
      </c>
      <c r="AC12" s="21">
        <f>100*SUM(Q60:Q66)/AB12</f>
        <v>50</v>
      </c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0.3181818181818182</v>
      </c>
      <c r="AA14" s="14">
        <f t="shared" si="6"/>
        <v>4.545454545454545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/>
      <c r="C16"/>
      <c r="D16"/>
      <c r="E16"/>
      <c r="F16" s="1">
        <v>1</v>
      </c>
      <c r="G16"/>
      <c r="H16"/>
      <c r="I16"/>
      <c r="J16" s="18">
        <f t="shared" si="0"/>
        <v>0</v>
      </c>
      <c r="K16" s="18">
        <f t="shared" si="1"/>
        <v>1</v>
      </c>
      <c r="L16" s="18">
        <f t="shared" si="7"/>
        <v>0</v>
      </c>
      <c r="M16" s="18">
        <f t="shared" si="7"/>
        <v>1</v>
      </c>
      <c r="N16" s="14">
        <f t="shared" si="2"/>
        <v>0.3181818181818182</v>
      </c>
      <c r="O16" s="21">
        <f t="shared" si="8"/>
        <v>0.3181818181818182</v>
      </c>
      <c r="P16" s="14">
        <f t="shared" si="3"/>
        <v>4.545454545454544</v>
      </c>
      <c r="Q16" s="18">
        <f t="shared" si="4"/>
        <v>1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/>
      <c r="G17"/>
      <c r="H17"/>
      <c r="I17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1</v>
      </c>
      <c r="N17" s="14">
        <f t="shared" si="2"/>
        <v>0</v>
      </c>
      <c r="O17" s="21">
        <f t="shared" si="8"/>
        <v>0.3181818181818182</v>
      </c>
      <c r="P17" s="14">
        <f t="shared" si="3"/>
        <v>4.545454545454544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7.000000000000001</v>
      </c>
      <c r="AA17" s="18">
        <f>SUM(AA4:AA16)</f>
        <v>99.99999999999999</v>
      </c>
      <c r="AB17" s="18">
        <f>SUM(AB4:AB16)</f>
        <v>26</v>
      </c>
      <c r="AC17" s="21"/>
    </row>
    <row r="18" spans="1:27" ht="12.75">
      <c r="A18" s="19">
        <v>32586</v>
      </c>
      <c r="B18" s="1">
        <v>2</v>
      </c>
      <c r="C18"/>
      <c r="D18"/>
      <c r="E18"/>
      <c r="F18" s="1">
        <v>2</v>
      </c>
      <c r="G18"/>
      <c r="H18" s="1">
        <v>1</v>
      </c>
      <c r="I18"/>
      <c r="J18" s="18">
        <f t="shared" si="0"/>
        <v>2</v>
      </c>
      <c r="K18" s="18">
        <f t="shared" si="1"/>
        <v>1</v>
      </c>
      <c r="L18" s="18">
        <f t="shared" si="7"/>
        <v>2</v>
      </c>
      <c r="M18" s="18">
        <f t="shared" si="7"/>
        <v>2</v>
      </c>
      <c r="N18" s="14">
        <f t="shared" si="2"/>
        <v>0.9545454545454546</v>
      </c>
      <c r="O18" s="21">
        <f t="shared" si="8"/>
        <v>1.2727272727272727</v>
      </c>
      <c r="P18" s="14">
        <f t="shared" si="3"/>
        <v>18.181818181818176</v>
      </c>
      <c r="Q18" s="18">
        <f t="shared" si="4"/>
        <v>4</v>
      </c>
      <c r="R18" s="18">
        <f t="shared" si="5"/>
        <v>1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2</v>
      </c>
      <c r="M19" s="18">
        <f t="shared" si="7"/>
        <v>2</v>
      </c>
      <c r="N19" s="14">
        <f t="shared" si="2"/>
        <v>0</v>
      </c>
      <c r="O19" s="21">
        <f t="shared" si="8"/>
        <v>1.2727272727272727</v>
      </c>
      <c r="P19" s="14">
        <f t="shared" si="3"/>
        <v>18.181818181818176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 s="1">
        <v>2</v>
      </c>
      <c r="D20"/>
      <c r="E20"/>
      <c r="F20" s="1">
        <v>1</v>
      </c>
      <c r="G20" s="1">
        <v>1</v>
      </c>
      <c r="H20"/>
      <c r="I20"/>
      <c r="J20" s="18">
        <f t="shared" si="0"/>
        <v>2</v>
      </c>
      <c r="K20" s="18">
        <f t="shared" si="1"/>
        <v>2</v>
      </c>
      <c r="L20" s="18">
        <f t="shared" si="7"/>
        <v>4</v>
      </c>
      <c r="M20" s="18">
        <f t="shared" si="7"/>
        <v>4</v>
      </c>
      <c r="N20" s="14">
        <f t="shared" si="2"/>
        <v>1.2727272727272727</v>
      </c>
      <c r="O20" s="21">
        <f t="shared" si="8"/>
        <v>2.5454545454545454</v>
      </c>
      <c r="P20" s="14">
        <f t="shared" si="3"/>
        <v>36.36363636363635</v>
      </c>
      <c r="Q20" s="18">
        <f t="shared" si="4"/>
        <v>4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1">
        <v>2</v>
      </c>
      <c r="G21" s="1">
        <v>1</v>
      </c>
      <c r="H21"/>
      <c r="I21"/>
      <c r="J21" s="18">
        <f t="shared" si="0"/>
        <v>0</v>
      </c>
      <c r="K21" s="18">
        <f t="shared" si="1"/>
        <v>3</v>
      </c>
      <c r="L21" s="18">
        <f t="shared" si="7"/>
        <v>4</v>
      </c>
      <c r="M21" s="18">
        <f t="shared" si="7"/>
        <v>7</v>
      </c>
      <c r="N21" s="14">
        <f t="shared" si="2"/>
        <v>0.9545454545454546</v>
      </c>
      <c r="O21" s="21">
        <f t="shared" si="8"/>
        <v>3.5</v>
      </c>
      <c r="P21" s="14">
        <f t="shared" si="3"/>
        <v>49.999999999999986</v>
      </c>
      <c r="Q21" s="18">
        <f t="shared" si="4"/>
        <v>3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7"/>
        <v>7</v>
      </c>
      <c r="N22" s="14">
        <f t="shared" si="2"/>
        <v>0</v>
      </c>
      <c r="O22" s="21">
        <f t="shared" si="8"/>
        <v>3.5</v>
      </c>
      <c r="P22" s="14">
        <f t="shared" si="3"/>
        <v>49.999999999999986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7</v>
      </c>
      <c r="N23" s="14">
        <f t="shared" si="2"/>
        <v>0</v>
      </c>
      <c r="O23" s="21">
        <f t="shared" si="8"/>
        <v>3.5</v>
      </c>
      <c r="P23" s="14">
        <f t="shared" si="3"/>
        <v>49.999999999999986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7</v>
      </c>
      <c r="N24" s="14">
        <f t="shared" si="2"/>
        <v>0</v>
      </c>
      <c r="O24" s="21">
        <f t="shared" si="8"/>
        <v>3.5</v>
      </c>
      <c r="P24" s="14">
        <f t="shared" si="3"/>
        <v>49.999999999999986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/>
      <c r="G25"/>
      <c r="H25"/>
      <c r="I25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7</v>
      </c>
      <c r="N25" s="14">
        <f t="shared" si="2"/>
        <v>0</v>
      </c>
      <c r="O25" s="21">
        <f t="shared" si="8"/>
        <v>3.5</v>
      </c>
      <c r="P25" s="14">
        <f t="shared" si="3"/>
        <v>49.999999999999986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/>
      <c r="G26"/>
      <c r="H26"/>
      <c r="I26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7</v>
      </c>
      <c r="N26" s="14">
        <f t="shared" si="2"/>
        <v>0</v>
      </c>
      <c r="O26" s="21">
        <f t="shared" si="8"/>
        <v>3.5</v>
      </c>
      <c r="P26" s="14">
        <f t="shared" si="3"/>
        <v>49.999999999999986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/>
      <c r="G27"/>
      <c r="H27"/>
      <c r="I27"/>
      <c r="J27" s="18">
        <f t="shared" si="0"/>
        <v>0</v>
      </c>
      <c r="K27" s="18">
        <f t="shared" si="1"/>
        <v>0</v>
      </c>
      <c r="L27" s="18">
        <f t="shared" si="9"/>
        <v>4</v>
      </c>
      <c r="M27" s="18">
        <f t="shared" si="9"/>
        <v>7</v>
      </c>
      <c r="N27" s="14">
        <f t="shared" si="2"/>
        <v>0</v>
      </c>
      <c r="O27" s="21">
        <f t="shared" si="8"/>
        <v>3.5</v>
      </c>
      <c r="P27" s="14">
        <f t="shared" si="3"/>
        <v>49.999999999999986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/>
      <c r="C28"/>
      <c r="D28"/>
      <c r="E28"/>
      <c r="F28"/>
      <c r="G28"/>
      <c r="H28"/>
      <c r="I28"/>
      <c r="J28" s="18">
        <f t="shared" si="0"/>
        <v>0</v>
      </c>
      <c r="K28" s="18">
        <f t="shared" si="1"/>
        <v>0</v>
      </c>
      <c r="L28" s="18">
        <f t="shared" si="9"/>
        <v>4</v>
      </c>
      <c r="M28" s="18">
        <f t="shared" si="9"/>
        <v>7</v>
      </c>
      <c r="N28" s="14">
        <f t="shared" si="2"/>
        <v>0</v>
      </c>
      <c r="O28" s="21">
        <f t="shared" si="8"/>
        <v>3.5</v>
      </c>
      <c r="P28" s="14">
        <f t="shared" si="3"/>
        <v>49.999999999999986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/>
      <c r="C29"/>
      <c r="D29"/>
      <c r="E29"/>
      <c r="F29"/>
      <c r="G29"/>
      <c r="H29"/>
      <c r="I29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7</v>
      </c>
      <c r="N29" s="14">
        <f t="shared" si="2"/>
        <v>0</v>
      </c>
      <c r="O29" s="21">
        <f t="shared" si="8"/>
        <v>3.5</v>
      </c>
      <c r="P29" s="14">
        <f t="shared" si="3"/>
        <v>49.999999999999986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1">
        <v>1</v>
      </c>
      <c r="C30"/>
      <c r="D30"/>
      <c r="E30"/>
      <c r="F30" s="1">
        <v>2</v>
      </c>
      <c r="G30"/>
      <c r="H30"/>
      <c r="I30"/>
      <c r="J30" s="18">
        <f t="shared" si="0"/>
        <v>1</v>
      </c>
      <c r="K30" s="18">
        <f t="shared" si="1"/>
        <v>2</v>
      </c>
      <c r="L30" s="18">
        <f t="shared" si="9"/>
        <v>5</v>
      </c>
      <c r="M30" s="18">
        <f t="shared" si="9"/>
        <v>9</v>
      </c>
      <c r="N30" s="14">
        <f t="shared" si="2"/>
        <v>0.9545454545454546</v>
      </c>
      <c r="O30" s="21">
        <f t="shared" si="8"/>
        <v>4.454545454545455</v>
      </c>
      <c r="P30" s="14">
        <f t="shared" si="3"/>
        <v>63.636363636363626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/>
      <c r="C31"/>
      <c r="D31"/>
      <c r="E31"/>
      <c r="F31"/>
      <c r="G31"/>
      <c r="H31"/>
      <c r="I31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9</v>
      </c>
      <c r="N31" s="14">
        <f t="shared" si="2"/>
        <v>0</v>
      </c>
      <c r="O31" s="21">
        <f t="shared" si="8"/>
        <v>4.454545454545455</v>
      </c>
      <c r="P31" s="14">
        <f t="shared" si="3"/>
        <v>63.636363636363626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/>
      <c r="C32"/>
      <c r="D32"/>
      <c r="E32"/>
      <c r="F32"/>
      <c r="G32"/>
      <c r="H32"/>
      <c r="I32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9</v>
      </c>
      <c r="N32" s="14">
        <f t="shared" si="2"/>
        <v>0</v>
      </c>
      <c r="O32" s="21">
        <f t="shared" si="8"/>
        <v>4.454545454545455</v>
      </c>
      <c r="P32" s="14">
        <f t="shared" si="3"/>
        <v>63.636363636363626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/>
      <c r="H33"/>
      <c r="I33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9</v>
      </c>
      <c r="N33" s="14">
        <f t="shared" si="2"/>
        <v>0</v>
      </c>
      <c r="O33" s="21">
        <f t="shared" si="8"/>
        <v>4.454545454545455</v>
      </c>
      <c r="P33" s="14">
        <f t="shared" si="3"/>
        <v>63.636363636363626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/>
      <c r="C34"/>
      <c r="D34"/>
      <c r="E34"/>
      <c r="F34"/>
      <c r="G34"/>
      <c r="H34"/>
      <c r="I34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9</v>
      </c>
      <c r="N34" s="14">
        <f t="shared" si="2"/>
        <v>0</v>
      </c>
      <c r="O34" s="21">
        <f t="shared" si="8"/>
        <v>4.454545454545455</v>
      </c>
      <c r="P34" s="14">
        <f t="shared" si="3"/>
        <v>63.636363636363626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/>
      <c r="C35"/>
      <c r="D35"/>
      <c r="E35"/>
      <c r="F35"/>
      <c r="G35"/>
      <c r="H35"/>
      <c r="I35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9</v>
      </c>
      <c r="N35" s="14">
        <f t="shared" si="2"/>
        <v>0</v>
      </c>
      <c r="O35" s="21">
        <f t="shared" si="8"/>
        <v>4.454545454545455</v>
      </c>
      <c r="P35" s="14">
        <f t="shared" si="3"/>
        <v>63.636363636363626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/>
      <c r="C36"/>
      <c r="D36"/>
      <c r="E36"/>
      <c r="F36"/>
      <c r="G36"/>
      <c r="H36"/>
      <c r="I36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5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4.454545454545455</v>
      </c>
      <c r="P36" s="14">
        <f aca="true" t="shared" si="13" ref="P36:P67">O36*100/$N$96</f>
        <v>63.636363636363626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/>
      <c r="C37"/>
      <c r="D37"/>
      <c r="E37"/>
      <c r="F37"/>
      <c r="G37"/>
      <c r="H37"/>
      <c r="I37"/>
      <c r="J37" s="18">
        <f t="shared" si="10"/>
        <v>0</v>
      </c>
      <c r="K37" s="18">
        <f t="shared" si="11"/>
        <v>0</v>
      </c>
      <c r="L37" s="18">
        <f t="shared" si="9"/>
        <v>5</v>
      </c>
      <c r="M37" s="18">
        <f t="shared" si="9"/>
        <v>9</v>
      </c>
      <c r="N37" s="14">
        <f t="shared" si="12"/>
        <v>0</v>
      </c>
      <c r="O37" s="21">
        <f aca="true" t="shared" si="16" ref="O37:O68">O36+N37</f>
        <v>4.454545454545455</v>
      </c>
      <c r="P37" s="14">
        <f t="shared" si="13"/>
        <v>63.636363636363626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5</v>
      </c>
      <c r="M38" s="18">
        <f t="shared" si="9"/>
        <v>9</v>
      </c>
      <c r="N38" s="14">
        <f t="shared" si="12"/>
        <v>0</v>
      </c>
      <c r="O38" s="21">
        <f t="shared" si="16"/>
        <v>4.454545454545455</v>
      </c>
      <c r="P38" s="14">
        <f t="shared" si="13"/>
        <v>63.636363636363626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 s="1">
        <v>1</v>
      </c>
      <c r="G39"/>
      <c r="H39"/>
      <c r="I39"/>
      <c r="J39" s="18">
        <f t="shared" si="10"/>
        <v>0</v>
      </c>
      <c r="K39" s="18">
        <f t="shared" si="11"/>
        <v>1</v>
      </c>
      <c r="L39" s="18">
        <f t="shared" si="9"/>
        <v>5</v>
      </c>
      <c r="M39" s="18">
        <f t="shared" si="9"/>
        <v>10</v>
      </c>
      <c r="N39" s="14">
        <f t="shared" si="12"/>
        <v>0.3181818181818182</v>
      </c>
      <c r="O39" s="21">
        <f t="shared" si="16"/>
        <v>4.772727272727273</v>
      </c>
      <c r="P39" s="14">
        <f t="shared" si="13"/>
        <v>68.18181818181817</v>
      </c>
      <c r="Q39" s="18">
        <f t="shared" si="14"/>
        <v>1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 s="1">
        <v>1</v>
      </c>
      <c r="G40"/>
      <c r="H40"/>
      <c r="I40"/>
      <c r="J40" s="18">
        <f t="shared" si="10"/>
        <v>0</v>
      </c>
      <c r="K40" s="18">
        <f t="shared" si="11"/>
        <v>1</v>
      </c>
      <c r="L40" s="18">
        <f t="shared" si="9"/>
        <v>5</v>
      </c>
      <c r="M40" s="18">
        <f t="shared" si="9"/>
        <v>11</v>
      </c>
      <c r="N40" s="14">
        <f t="shared" si="12"/>
        <v>0.3181818181818182</v>
      </c>
      <c r="O40" s="21">
        <f t="shared" si="16"/>
        <v>5.090909090909092</v>
      </c>
      <c r="P40" s="14">
        <f t="shared" si="13"/>
        <v>72.72727272727272</v>
      </c>
      <c r="Q40" s="18">
        <f t="shared" si="14"/>
        <v>1</v>
      </c>
      <c r="R40" s="18">
        <f t="shared" si="15"/>
        <v>0</v>
      </c>
    </row>
    <row r="41" spans="1:18" ht="12.75">
      <c r="A41" s="19">
        <v>32609</v>
      </c>
      <c r="B41" s="1">
        <v>1</v>
      </c>
      <c r="C41"/>
      <c r="D41"/>
      <c r="E41"/>
      <c r="F41" s="1">
        <v>1</v>
      </c>
      <c r="G41"/>
      <c r="H41"/>
      <c r="I41"/>
      <c r="J41" s="18">
        <f t="shared" si="10"/>
        <v>1</v>
      </c>
      <c r="K41" s="18">
        <f t="shared" si="11"/>
        <v>1</v>
      </c>
      <c r="L41" s="18">
        <f t="shared" si="9"/>
        <v>6</v>
      </c>
      <c r="M41" s="18">
        <f t="shared" si="9"/>
        <v>12</v>
      </c>
      <c r="N41" s="14">
        <f t="shared" si="12"/>
        <v>0.6363636363636364</v>
      </c>
      <c r="O41" s="21">
        <f t="shared" si="16"/>
        <v>5.727272727272728</v>
      </c>
      <c r="P41" s="14">
        <f t="shared" si="13"/>
        <v>81.81818181818181</v>
      </c>
      <c r="Q41" s="18">
        <f t="shared" si="14"/>
        <v>2</v>
      </c>
      <c r="R41" s="18">
        <f t="shared" si="15"/>
        <v>0</v>
      </c>
    </row>
    <row r="42" spans="1:18" ht="12.75">
      <c r="A42" s="19">
        <v>32610</v>
      </c>
      <c r="B42"/>
      <c r="C42"/>
      <c r="D42"/>
      <c r="E42"/>
      <c r="F42"/>
      <c r="G42"/>
      <c r="H42"/>
      <c r="I42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12</v>
      </c>
      <c r="N42" s="14">
        <f t="shared" si="12"/>
        <v>0</v>
      </c>
      <c r="O42" s="21">
        <f t="shared" si="16"/>
        <v>5.727272727272728</v>
      </c>
      <c r="P42" s="14">
        <f t="shared" si="13"/>
        <v>81.81818181818181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/>
      <c r="C43" s="1">
        <v>1</v>
      </c>
      <c r="D43"/>
      <c r="E43"/>
      <c r="F43"/>
      <c r="G43"/>
      <c r="H43"/>
      <c r="I43"/>
      <c r="J43" s="18">
        <f t="shared" si="10"/>
        <v>1</v>
      </c>
      <c r="K43" s="18">
        <f t="shared" si="11"/>
        <v>0</v>
      </c>
      <c r="L43" s="18">
        <f t="shared" si="9"/>
        <v>7</v>
      </c>
      <c r="M43" s="18">
        <f t="shared" si="9"/>
        <v>12</v>
      </c>
      <c r="N43" s="14">
        <f t="shared" si="12"/>
        <v>0.3181818181818182</v>
      </c>
      <c r="O43" s="21">
        <f t="shared" si="16"/>
        <v>6.045454545454547</v>
      </c>
      <c r="P43" s="14">
        <f t="shared" si="13"/>
        <v>86.36363636363637</v>
      </c>
      <c r="Q43" s="18">
        <f t="shared" si="14"/>
        <v>1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/>
      <c r="H44"/>
      <c r="I44"/>
      <c r="J44" s="18">
        <f t="shared" si="10"/>
        <v>0</v>
      </c>
      <c r="K44" s="18">
        <f t="shared" si="11"/>
        <v>0</v>
      </c>
      <c r="L44" s="18">
        <f t="shared" si="9"/>
        <v>7</v>
      </c>
      <c r="M44" s="18">
        <f t="shared" si="9"/>
        <v>12</v>
      </c>
      <c r="N44" s="14">
        <f t="shared" si="12"/>
        <v>0</v>
      </c>
      <c r="O44" s="21">
        <f t="shared" si="16"/>
        <v>6.045454545454547</v>
      </c>
      <c r="P44" s="14">
        <f t="shared" si="13"/>
        <v>86.36363636363637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12</v>
      </c>
      <c r="N45" s="14">
        <f t="shared" si="12"/>
        <v>0</v>
      </c>
      <c r="O45" s="21">
        <f t="shared" si="16"/>
        <v>6.045454545454547</v>
      </c>
      <c r="P45" s="14">
        <f t="shared" si="13"/>
        <v>86.36363636363637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12</v>
      </c>
      <c r="N46" s="14">
        <f t="shared" si="12"/>
        <v>0</v>
      </c>
      <c r="O46" s="21">
        <f t="shared" si="16"/>
        <v>6.045454545454547</v>
      </c>
      <c r="P46" s="14">
        <f t="shared" si="13"/>
        <v>86.36363636363637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12</v>
      </c>
      <c r="N47" s="14">
        <f t="shared" si="12"/>
        <v>0</v>
      </c>
      <c r="O47" s="21">
        <f t="shared" si="16"/>
        <v>6.045454545454547</v>
      </c>
      <c r="P47" s="14">
        <f t="shared" si="13"/>
        <v>86.36363636363637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7</v>
      </c>
      <c r="M48" s="18">
        <f t="shared" si="17"/>
        <v>12</v>
      </c>
      <c r="N48" s="14">
        <f t="shared" si="12"/>
        <v>0</v>
      </c>
      <c r="O48" s="21">
        <f t="shared" si="16"/>
        <v>6.045454545454547</v>
      </c>
      <c r="P48" s="14">
        <f t="shared" si="13"/>
        <v>86.36363636363637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 s="1">
        <v>1</v>
      </c>
      <c r="D49"/>
      <c r="E49"/>
      <c r="F49"/>
      <c r="G49"/>
      <c r="H49"/>
      <c r="I49"/>
      <c r="J49" s="18">
        <f t="shared" si="10"/>
        <v>1</v>
      </c>
      <c r="K49" s="18">
        <f t="shared" si="11"/>
        <v>0</v>
      </c>
      <c r="L49" s="18">
        <f t="shared" si="17"/>
        <v>8</v>
      </c>
      <c r="M49" s="18">
        <f t="shared" si="17"/>
        <v>12</v>
      </c>
      <c r="N49" s="14">
        <f t="shared" si="12"/>
        <v>0.3181818181818182</v>
      </c>
      <c r="O49" s="21">
        <f t="shared" si="16"/>
        <v>6.363636363636365</v>
      </c>
      <c r="P49" s="14">
        <f t="shared" si="13"/>
        <v>90.9090909090909</v>
      </c>
      <c r="Q49" s="18">
        <f t="shared" si="14"/>
        <v>1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8</v>
      </c>
      <c r="M50" s="18">
        <f t="shared" si="17"/>
        <v>12</v>
      </c>
      <c r="N50" s="14">
        <f t="shared" si="12"/>
        <v>0</v>
      </c>
      <c r="O50" s="21">
        <f t="shared" si="16"/>
        <v>6.363636363636365</v>
      </c>
      <c r="P50" s="14">
        <f t="shared" si="13"/>
        <v>90.9090909090909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8</v>
      </c>
      <c r="M51" s="18">
        <f t="shared" si="17"/>
        <v>12</v>
      </c>
      <c r="N51" s="14">
        <f t="shared" si="12"/>
        <v>0</v>
      </c>
      <c r="O51" s="21">
        <f t="shared" si="16"/>
        <v>6.363636363636365</v>
      </c>
      <c r="P51" s="14">
        <f t="shared" si="13"/>
        <v>90.9090909090909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8</v>
      </c>
      <c r="M52" s="18">
        <f t="shared" si="17"/>
        <v>12</v>
      </c>
      <c r="N52" s="14">
        <f t="shared" si="12"/>
        <v>0</v>
      </c>
      <c r="O52" s="21">
        <f t="shared" si="16"/>
        <v>6.363636363636365</v>
      </c>
      <c r="P52" s="14">
        <f t="shared" si="13"/>
        <v>90.9090909090909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8</v>
      </c>
      <c r="M53" s="18">
        <f t="shared" si="17"/>
        <v>12</v>
      </c>
      <c r="N53" s="14">
        <f t="shared" si="12"/>
        <v>0</v>
      </c>
      <c r="O53" s="21">
        <f t="shared" si="16"/>
        <v>6.363636363636365</v>
      </c>
      <c r="P53" s="14">
        <f t="shared" si="13"/>
        <v>90.9090909090909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8</v>
      </c>
      <c r="M54" s="18">
        <f t="shared" si="17"/>
        <v>12</v>
      </c>
      <c r="N54" s="14">
        <f t="shared" si="12"/>
        <v>0</v>
      </c>
      <c r="O54" s="21">
        <f t="shared" si="16"/>
        <v>6.363636363636365</v>
      </c>
      <c r="P54" s="14">
        <f t="shared" si="13"/>
        <v>90.9090909090909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8</v>
      </c>
      <c r="M55" s="18">
        <f t="shared" si="17"/>
        <v>12</v>
      </c>
      <c r="N55" s="14">
        <f t="shared" si="12"/>
        <v>0</v>
      </c>
      <c r="O55" s="21">
        <f t="shared" si="16"/>
        <v>6.363636363636365</v>
      </c>
      <c r="P55" s="14">
        <f t="shared" si="13"/>
        <v>90.9090909090909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8</v>
      </c>
      <c r="M56" s="18">
        <f t="shared" si="17"/>
        <v>12</v>
      </c>
      <c r="N56" s="14">
        <f t="shared" si="12"/>
        <v>0</v>
      </c>
      <c r="O56" s="21">
        <f t="shared" si="16"/>
        <v>6.363636363636365</v>
      </c>
      <c r="P56" s="14">
        <f t="shared" si="13"/>
        <v>90.9090909090909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 s="1">
        <v>1</v>
      </c>
      <c r="H57"/>
      <c r="I57"/>
      <c r="J57" s="18">
        <f t="shared" si="10"/>
        <v>0</v>
      </c>
      <c r="K57" s="18">
        <f t="shared" si="11"/>
        <v>1</v>
      </c>
      <c r="L57" s="18">
        <f t="shared" si="17"/>
        <v>8</v>
      </c>
      <c r="M57" s="18">
        <f t="shared" si="17"/>
        <v>13</v>
      </c>
      <c r="N57" s="14">
        <f t="shared" si="12"/>
        <v>0.3181818181818182</v>
      </c>
      <c r="O57" s="21">
        <f t="shared" si="16"/>
        <v>6.681818181818183</v>
      </c>
      <c r="P57" s="14">
        <f t="shared" si="13"/>
        <v>95.45454545454545</v>
      </c>
      <c r="Q57" s="18">
        <f t="shared" si="14"/>
        <v>1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8</v>
      </c>
      <c r="M58" s="18">
        <f t="shared" si="17"/>
        <v>13</v>
      </c>
      <c r="N58" s="14">
        <f t="shared" si="12"/>
        <v>0</v>
      </c>
      <c r="O58" s="21">
        <f t="shared" si="16"/>
        <v>6.681818181818183</v>
      </c>
      <c r="P58" s="14">
        <f t="shared" si="13"/>
        <v>95.45454545454545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8</v>
      </c>
      <c r="M59" s="18">
        <f t="shared" si="17"/>
        <v>13</v>
      </c>
      <c r="N59" s="14">
        <f t="shared" si="12"/>
        <v>0</v>
      </c>
      <c r="O59" s="21">
        <f t="shared" si="16"/>
        <v>6.681818181818183</v>
      </c>
      <c r="P59" s="14">
        <f t="shared" si="13"/>
        <v>95.45454545454545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8</v>
      </c>
      <c r="M60" s="18">
        <f t="shared" si="17"/>
        <v>13</v>
      </c>
      <c r="N60" s="14">
        <f t="shared" si="12"/>
        <v>0</v>
      </c>
      <c r="O60" s="21">
        <f t="shared" si="16"/>
        <v>6.681818181818183</v>
      </c>
      <c r="P60" s="14">
        <f t="shared" si="13"/>
        <v>95.45454545454545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 s="1">
        <v>1</v>
      </c>
      <c r="G61"/>
      <c r="H61"/>
      <c r="I61"/>
      <c r="J61" s="18">
        <f t="shared" si="10"/>
        <v>0</v>
      </c>
      <c r="K61" s="18">
        <f t="shared" si="11"/>
        <v>1</v>
      </c>
      <c r="L61" s="18">
        <f t="shared" si="17"/>
        <v>8</v>
      </c>
      <c r="M61" s="18">
        <f t="shared" si="17"/>
        <v>14</v>
      </c>
      <c r="N61" s="14">
        <f t="shared" si="12"/>
        <v>0.3181818181818182</v>
      </c>
      <c r="O61" s="21">
        <f t="shared" si="16"/>
        <v>7.000000000000002</v>
      </c>
      <c r="P61" s="14">
        <f t="shared" si="13"/>
        <v>100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8</v>
      </c>
      <c r="M62" s="18">
        <f t="shared" si="17"/>
        <v>14</v>
      </c>
      <c r="N62" s="14">
        <f t="shared" si="12"/>
        <v>0</v>
      </c>
      <c r="O62" s="21">
        <f t="shared" si="16"/>
        <v>7.000000000000002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8</v>
      </c>
      <c r="M63" s="18">
        <f t="shared" si="17"/>
        <v>14</v>
      </c>
      <c r="N63" s="14">
        <f t="shared" si="12"/>
        <v>0</v>
      </c>
      <c r="O63" s="21">
        <f t="shared" si="16"/>
        <v>7.000000000000002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 s="1">
        <v>1</v>
      </c>
      <c r="F64"/>
      <c r="G64"/>
      <c r="H64"/>
      <c r="I64"/>
      <c r="J64" s="18">
        <f t="shared" si="10"/>
        <v>-1</v>
      </c>
      <c r="K64" s="18">
        <f t="shared" si="11"/>
        <v>0</v>
      </c>
      <c r="L64" s="18">
        <f t="shared" si="17"/>
        <v>7</v>
      </c>
      <c r="M64" s="18">
        <f t="shared" si="17"/>
        <v>14</v>
      </c>
      <c r="N64" s="14">
        <f t="shared" si="12"/>
        <v>-0.3181818181818182</v>
      </c>
      <c r="O64" s="21">
        <f t="shared" si="16"/>
        <v>6.681818181818183</v>
      </c>
      <c r="P64" s="14">
        <f t="shared" si="13"/>
        <v>95.45454545454545</v>
      </c>
      <c r="Q64" s="18">
        <f t="shared" si="14"/>
        <v>0</v>
      </c>
      <c r="R64" s="18">
        <f t="shared" si="15"/>
        <v>1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14</v>
      </c>
      <c r="N65" s="14">
        <f t="shared" si="12"/>
        <v>0</v>
      </c>
      <c r="O65" s="21">
        <f t="shared" si="16"/>
        <v>6.681818181818183</v>
      </c>
      <c r="P65" s="14">
        <f t="shared" si="13"/>
        <v>95.45454545454545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14</v>
      </c>
      <c r="N66" s="14">
        <f t="shared" si="12"/>
        <v>0</v>
      </c>
      <c r="O66" s="21">
        <f t="shared" si="16"/>
        <v>6.681818181818183</v>
      </c>
      <c r="P66" s="14">
        <f t="shared" si="13"/>
        <v>95.45454545454545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14</v>
      </c>
      <c r="N67" s="14">
        <f t="shared" si="12"/>
        <v>0</v>
      </c>
      <c r="O67" s="21">
        <f t="shared" si="16"/>
        <v>6.681818181818183</v>
      </c>
      <c r="P67" s="14">
        <f t="shared" si="13"/>
        <v>95.45454545454545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6.681818181818183</v>
      </c>
      <c r="P68" s="14">
        <f aca="true" t="shared" si="22" ref="P68:P94">O68*100/$N$96</f>
        <v>95.45454545454545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6.681818181818183</v>
      </c>
      <c r="P69" s="14">
        <f t="shared" si="22"/>
        <v>95.45454545454545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14</v>
      </c>
      <c r="N70" s="14">
        <f t="shared" si="21"/>
        <v>0</v>
      </c>
      <c r="O70" s="21">
        <f t="shared" si="25"/>
        <v>6.681818181818183</v>
      </c>
      <c r="P70" s="14">
        <f t="shared" si="22"/>
        <v>95.45454545454545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7</v>
      </c>
      <c r="M71" s="18">
        <f t="shared" si="18"/>
        <v>14</v>
      </c>
      <c r="N71" s="14">
        <f t="shared" si="21"/>
        <v>0</v>
      </c>
      <c r="O71" s="21">
        <f t="shared" si="25"/>
        <v>6.681818181818183</v>
      </c>
      <c r="P71" s="14">
        <f t="shared" si="22"/>
        <v>95.45454545454545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14</v>
      </c>
      <c r="N72" s="14">
        <f t="shared" si="21"/>
        <v>0</v>
      </c>
      <c r="O72" s="21">
        <f t="shared" si="25"/>
        <v>6.681818181818183</v>
      </c>
      <c r="P72" s="14">
        <f t="shared" si="22"/>
        <v>95.45454545454545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14</v>
      </c>
      <c r="N73" s="14">
        <f t="shared" si="21"/>
        <v>0</v>
      </c>
      <c r="O73" s="21">
        <f t="shared" si="25"/>
        <v>6.681818181818183</v>
      </c>
      <c r="P73" s="14">
        <f t="shared" si="22"/>
        <v>95.45454545454545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14</v>
      </c>
      <c r="N74" s="14">
        <f t="shared" si="21"/>
        <v>0</v>
      </c>
      <c r="O74" s="21">
        <f t="shared" si="25"/>
        <v>6.681818181818183</v>
      </c>
      <c r="P74" s="14">
        <f t="shared" si="22"/>
        <v>95.45454545454545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/>
      <c r="G75"/>
      <c r="H75"/>
      <c r="I75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14</v>
      </c>
      <c r="N75" s="14">
        <f t="shared" si="21"/>
        <v>0</v>
      </c>
      <c r="O75" s="21">
        <f t="shared" si="25"/>
        <v>6.681818181818183</v>
      </c>
      <c r="P75" s="14">
        <f t="shared" si="22"/>
        <v>95.45454545454545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14</v>
      </c>
      <c r="N76" s="14">
        <f t="shared" si="21"/>
        <v>0</v>
      </c>
      <c r="O76" s="21">
        <f t="shared" si="25"/>
        <v>6.681818181818183</v>
      </c>
      <c r="P76" s="14">
        <f t="shared" si="22"/>
        <v>95.45454545454545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14</v>
      </c>
      <c r="N77" s="14">
        <f t="shared" si="21"/>
        <v>0</v>
      </c>
      <c r="O77" s="21">
        <f t="shared" si="25"/>
        <v>6.681818181818183</v>
      </c>
      <c r="P77" s="14">
        <f t="shared" si="22"/>
        <v>95.45454545454545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14</v>
      </c>
      <c r="N78" s="14">
        <f t="shared" si="21"/>
        <v>0</v>
      </c>
      <c r="O78" s="21">
        <f t="shared" si="25"/>
        <v>6.681818181818183</v>
      </c>
      <c r="P78" s="14">
        <f t="shared" si="22"/>
        <v>95.45454545454545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14</v>
      </c>
      <c r="N79" s="14">
        <f t="shared" si="21"/>
        <v>0</v>
      </c>
      <c r="O79" s="21">
        <f t="shared" si="25"/>
        <v>6.681818181818183</v>
      </c>
      <c r="P79" s="14">
        <f t="shared" si="22"/>
        <v>95.45454545454545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 s="1">
        <v>1</v>
      </c>
      <c r="H80"/>
      <c r="I80"/>
      <c r="J80" s="18">
        <f t="shared" si="19"/>
        <v>0</v>
      </c>
      <c r="K80" s="18">
        <f t="shared" si="20"/>
        <v>1</v>
      </c>
      <c r="L80" s="18">
        <f t="shared" si="18"/>
        <v>7</v>
      </c>
      <c r="M80" s="18">
        <f t="shared" si="18"/>
        <v>15</v>
      </c>
      <c r="N80" s="14">
        <f t="shared" si="21"/>
        <v>0.3181818181818182</v>
      </c>
      <c r="O80" s="21">
        <f t="shared" si="25"/>
        <v>7.000000000000002</v>
      </c>
      <c r="P80" s="14">
        <f t="shared" si="22"/>
        <v>100</v>
      </c>
      <c r="Q80" s="18">
        <f t="shared" si="23"/>
        <v>1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15</v>
      </c>
      <c r="N81" s="14">
        <f t="shared" si="21"/>
        <v>0</v>
      </c>
      <c r="O81" s="21">
        <f t="shared" si="25"/>
        <v>7.000000000000002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15</v>
      </c>
      <c r="N82" s="14">
        <f t="shared" si="21"/>
        <v>0</v>
      </c>
      <c r="O82" s="21">
        <f t="shared" si="25"/>
        <v>7.000000000000002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/>
      <c r="H83"/>
      <c r="I83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15</v>
      </c>
      <c r="N83" s="14">
        <f t="shared" si="21"/>
        <v>0</v>
      </c>
      <c r="O83" s="21">
        <f t="shared" si="25"/>
        <v>7.000000000000002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15</v>
      </c>
      <c r="N84" s="14">
        <f t="shared" si="21"/>
        <v>0</v>
      </c>
      <c r="O84" s="21">
        <f t="shared" si="25"/>
        <v>7.000000000000002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15</v>
      </c>
      <c r="N85" s="14">
        <f t="shared" si="21"/>
        <v>0</v>
      </c>
      <c r="O85" s="21">
        <f t="shared" si="25"/>
        <v>7.000000000000002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7</v>
      </c>
      <c r="M86" s="18">
        <f t="shared" si="26"/>
        <v>15</v>
      </c>
      <c r="N86" s="14">
        <f t="shared" si="21"/>
        <v>0</v>
      </c>
      <c r="O86" s="21">
        <f t="shared" si="25"/>
        <v>7.000000000000002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/>
      <c r="H87"/>
      <c r="I87"/>
      <c r="J87" s="18">
        <f t="shared" si="19"/>
        <v>0</v>
      </c>
      <c r="K87" s="18">
        <f t="shared" si="20"/>
        <v>0</v>
      </c>
      <c r="L87" s="18">
        <f t="shared" si="26"/>
        <v>7</v>
      </c>
      <c r="M87" s="18">
        <f t="shared" si="26"/>
        <v>15</v>
      </c>
      <c r="N87" s="14">
        <f t="shared" si="21"/>
        <v>0</v>
      </c>
      <c r="O87" s="21">
        <f t="shared" si="25"/>
        <v>7.000000000000002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7</v>
      </c>
      <c r="M88" s="18">
        <f t="shared" si="26"/>
        <v>15</v>
      </c>
      <c r="N88" s="14">
        <f t="shared" si="21"/>
        <v>0</v>
      </c>
      <c r="O88" s="21">
        <f t="shared" si="25"/>
        <v>7.000000000000002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7</v>
      </c>
      <c r="M89" s="18">
        <f t="shared" si="26"/>
        <v>15</v>
      </c>
      <c r="N89" s="14">
        <f t="shared" si="21"/>
        <v>0</v>
      </c>
      <c r="O89" s="21">
        <f t="shared" si="25"/>
        <v>7.000000000000002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7</v>
      </c>
      <c r="M90" s="18">
        <f t="shared" si="26"/>
        <v>15</v>
      </c>
      <c r="N90" s="14">
        <f t="shared" si="21"/>
        <v>0</v>
      </c>
      <c r="O90" s="21">
        <f t="shared" si="25"/>
        <v>7.000000000000002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/>
      <c r="D91"/>
      <c r="E91"/>
      <c r="F91"/>
      <c r="G91"/>
      <c r="H91"/>
      <c r="I91"/>
      <c r="J91" s="18">
        <f t="shared" si="19"/>
        <v>0</v>
      </c>
      <c r="K91" s="18">
        <f t="shared" si="20"/>
        <v>0</v>
      </c>
      <c r="L91" s="18">
        <f t="shared" si="26"/>
        <v>7</v>
      </c>
      <c r="M91" s="18">
        <f t="shared" si="26"/>
        <v>15</v>
      </c>
      <c r="N91" s="14">
        <f t="shared" si="21"/>
        <v>0</v>
      </c>
      <c r="O91" s="21">
        <f t="shared" si="25"/>
        <v>7.000000000000002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7</v>
      </c>
      <c r="M92" s="18">
        <f t="shared" si="26"/>
        <v>15</v>
      </c>
      <c r="N92" s="14">
        <f t="shared" si="21"/>
        <v>0</v>
      </c>
      <c r="O92" s="21">
        <f t="shared" si="25"/>
        <v>7.000000000000002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7</v>
      </c>
      <c r="M93" s="18">
        <f t="shared" si="26"/>
        <v>15</v>
      </c>
      <c r="N93" s="14">
        <f t="shared" si="21"/>
        <v>0</v>
      </c>
      <c r="O93" s="21">
        <f t="shared" si="25"/>
        <v>7.000000000000002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7</v>
      </c>
      <c r="M94" s="18">
        <f t="shared" si="26"/>
        <v>15</v>
      </c>
      <c r="N94" s="14">
        <f t="shared" si="21"/>
        <v>0</v>
      </c>
      <c r="O94" s="21">
        <f t="shared" si="25"/>
        <v>7.000000000000002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4</v>
      </c>
      <c r="D96" s="18">
        <f t="shared" si="27"/>
        <v>0</v>
      </c>
      <c r="E96" s="18">
        <f t="shared" si="27"/>
        <v>1</v>
      </c>
      <c r="F96" s="18">
        <f t="shared" si="27"/>
        <v>12</v>
      </c>
      <c r="G96" s="18">
        <f t="shared" si="27"/>
        <v>4</v>
      </c>
      <c r="H96" s="18">
        <f t="shared" si="27"/>
        <v>1</v>
      </c>
      <c r="I96" s="18">
        <f t="shared" si="27"/>
        <v>0</v>
      </c>
      <c r="J96" s="18">
        <f t="shared" si="27"/>
        <v>7</v>
      </c>
      <c r="K96" s="18">
        <f t="shared" si="27"/>
        <v>15</v>
      </c>
      <c r="L96" s="18"/>
      <c r="M96" s="18"/>
      <c r="N96" s="18">
        <f>SUM(N4:N94)</f>
        <v>7.000000000000002</v>
      </c>
      <c r="O96" s="18"/>
      <c r="P96" s="18"/>
      <c r="Q96" s="18">
        <f>SUM(Q4:Q94)</f>
        <v>24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4" sqref="AC4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36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36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/>
      <c r="C4"/>
      <c r="D4"/>
      <c r="E4"/>
      <c r="F4"/>
      <c r="G4"/>
      <c r="H4"/>
      <c r="I4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/>
      <c r="G5"/>
      <c r="H5"/>
      <c r="I5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0.5277777777777778</v>
      </c>
      <c r="AA5" s="14">
        <f t="shared" si="6"/>
        <v>2.777777777777777</v>
      </c>
      <c r="AB5" s="21">
        <f>SUM(Q11:Q17)+SUM(R11:R17)</f>
        <v>1</v>
      </c>
      <c r="AC5" s="21">
        <f>100*SUM(Q11:Q17)/AB5</f>
        <v>100</v>
      </c>
    </row>
    <row r="6" spans="1:29" ht="15">
      <c r="A6" s="19">
        <v>32574</v>
      </c>
      <c r="B6"/>
      <c r="C6"/>
      <c r="D6"/>
      <c r="E6"/>
      <c r="F6"/>
      <c r="G6"/>
      <c r="H6"/>
      <c r="I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36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/>
      <c r="C7"/>
      <c r="D7"/>
      <c r="E7"/>
      <c r="F7"/>
      <c r="G7"/>
      <c r="H7"/>
      <c r="I7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11.611111111111112</v>
      </c>
      <c r="AA7" s="14">
        <f t="shared" si="6"/>
        <v>61.1111111111111</v>
      </c>
      <c r="AB7" s="21">
        <f>SUM(Q25:Q31)+SUM(R25:R31)</f>
        <v>22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/>
      <c r="G8"/>
      <c r="H8"/>
      <c r="I8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3.6944444444444446</v>
      </c>
      <c r="AA8" s="14">
        <f t="shared" si="6"/>
        <v>19.44444444444444</v>
      </c>
      <c r="AB8" s="21">
        <f>SUM(Q32:Q38)+SUM(R32:R38)</f>
        <v>7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/>
      <c r="G9"/>
      <c r="H9"/>
      <c r="I9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1.0555555555555556</v>
      </c>
      <c r="AA9" s="14">
        <f t="shared" si="6"/>
        <v>5.555555555555554</v>
      </c>
      <c r="AB9" s="21">
        <f>SUM(Q39:Q45)+SUM(R39:R45)</f>
        <v>2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/>
      <c r="G10"/>
      <c r="H10"/>
      <c r="I1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47.368421052631575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/>
      <c r="G11"/>
      <c r="H11"/>
      <c r="I11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70.58823529411765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/>
      <c r="G12"/>
      <c r="H12"/>
      <c r="I12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58.333333333333336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/>
      <c r="G13"/>
      <c r="H13"/>
      <c r="I13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/>
      <c r="G14"/>
      <c r="H14"/>
      <c r="I14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0.5277777777777778</v>
      </c>
      <c r="AA14" s="14">
        <f t="shared" si="6"/>
        <v>2.777777777777777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/>
      <c r="G15"/>
      <c r="H15"/>
      <c r="I15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1.0555555555555556</v>
      </c>
      <c r="AA15" s="14">
        <f t="shared" si="6"/>
        <v>5.555555555555554</v>
      </c>
      <c r="AB15" s="21">
        <f>SUM(Q81:Q87)+SUM(R81:R87)</f>
        <v>2</v>
      </c>
      <c r="AC15" s="21">
        <f>100*SUM(Q81:Q87)/AB15</f>
        <v>100</v>
      </c>
    </row>
    <row r="16" spans="1:29" ht="12.75">
      <c r="A16" s="19">
        <v>32584</v>
      </c>
      <c r="B16"/>
      <c r="C16"/>
      <c r="D16"/>
      <c r="E16"/>
      <c r="F16"/>
      <c r="G16"/>
      <c r="H16"/>
      <c r="I1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0.5277777777777778</v>
      </c>
      <c r="AA16" s="14">
        <f t="shared" si="6"/>
        <v>2.777777777777777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1">
        <v>1</v>
      </c>
      <c r="C17"/>
      <c r="D17"/>
      <c r="E17"/>
      <c r="F17"/>
      <c r="G17"/>
      <c r="H17"/>
      <c r="I17"/>
      <c r="J17" s="18">
        <f t="shared" si="0"/>
        <v>1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0.5277777777777778</v>
      </c>
      <c r="O17" s="21">
        <f t="shared" si="8"/>
        <v>0.5277777777777778</v>
      </c>
      <c r="P17" s="14">
        <f t="shared" si="3"/>
        <v>2.777777777777777</v>
      </c>
      <c r="Q17" s="18">
        <f t="shared" si="4"/>
        <v>1</v>
      </c>
      <c r="R17" s="18">
        <f t="shared" si="5"/>
        <v>0</v>
      </c>
      <c r="T17" s="17"/>
      <c r="X17" s="13"/>
      <c r="Y17" s="17" t="s">
        <v>56</v>
      </c>
      <c r="Z17" s="18">
        <f>SUM(Z4:Z16)</f>
        <v>19.000000000000007</v>
      </c>
      <c r="AA17" s="18">
        <f>SUM(AA4:AA16)</f>
        <v>99.99999999999997</v>
      </c>
      <c r="AB17" s="18">
        <f>SUM(AB4:AB16)</f>
        <v>36</v>
      </c>
      <c r="AC17" s="21"/>
    </row>
    <row r="18" spans="1:27" ht="12.75">
      <c r="A18" s="19">
        <v>32586</v>
      </c>
      <c r="B18"/>
      <c r="C18"/>
      <c r="D18"/>
      <c r="E18"/>
      <c r="F18"/>
      <c r="G18"/>
      <c r="H18"/>
      <c r="I18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0.5277777777777778</v>
      </c>
      <c r="P18" s="14">
        <f t="shared" si="3"/>
        <v>2.777777777777777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/>
      <c r="G19"/>
      <c r="H19"/>
      <c r="I19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0.5277777777777778</v>
      </c>
      <c r="P19" s="14">
        <f t="shared" si="3"/>
        <v>2.777777777777777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/>
      <c r="C20"/>
      <c r="D20"/>
      <c r="E20"/>
      <c r="F20"/>
      <c r="G20"/>
      <c r="H20"/>
      <c r="I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0.5277777777777778</v>
      </c>
      <c r="P20" s="14">
        <f t="shared" si="3"/>
        <v>2.777777777777777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/>
      <c r="G21"/>
      <c r="H21"/>
      <c r="I21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0.5277777777777778</v>
      </c>
      <c r="P21" s="14">
        <f t="shared" si="3"/>
        <v>2.777777777777777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/>
      <c r="G22"/>
      <c r="H22"/>
      <c r="I22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0.5277777777777778</v>
      </c>
      <c r="P22" s="14">
        <f t="shared" si="3"/>
        <v>2.777777777777777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/>
      <c r="G23"/>
      <c r="H23"/>
      <c r="I23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0.5277777777777778</v>
      </c>
      <c r="P23" s="14">
        <f t="shared" si="3"/>
        <v>2.777777777777777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/>
      <c r="G24"/>
      <c r="H24"/>
      <c r="I24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0.5277777777777778</v>
      </c>
      <c r="P24" s="14">
        <f t="shared" si="3"/>
        <v>2.777777777777777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1">
        <v>2</v>
      </c>
      <c r="C25"/>
      <c r="D25"/>
      <c r="E25"/>
      <c r="F25" s="1">
        <v>1</v>
      </c>
      <c r="G25"/>
      <c r="H25"/>
      <c r="I25"/>
      <c r="J25" s="18">
        <f t="shared" si="0"/>
        <v>2</v>
      </c>
      <c r="K25" s="18">
        <f t="shared" si="1"/>
        <v>1</v>
      </c>
      <c r="L25" s="18">
        <f aca="true" t="shared" si="9" ref="L25:M44">L24+J25</f>
        <v>3</v>
      </c>
      <c r="M25" s="18">
        <f t="shared" si="9"/>
        <v>1</v>
      </c>
      <c r="N25" s="14">
        <f t="shared" si="2"/>
        <v>1.5833333333333335</v>
      </c>
      <c r="O25" s="21">
        <f t="shared" si="8"/>
        <v>2.111111111111111</v>
      </c>
      <c r="P25" s="14">
        <f t="shared" si="3"/>
        <v>11.111111111111107</v>
      </c>
      <c r="Q25" s="18">
        <f t="shared" si="4"/>
        <v>3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1">
        <v>1</v>
      </c>
      <c r="G26"/>
      <c r="H26"/>
      <c r="I26"/>
      <c r="J26" s="18">
        <f t="shared" si="0"/>
        <v>0</v>
      </c>
      <c r="K26" s="18">
        <f t="shared" si="1"/>
        <v>1</v>
      </c>
      <c r="L26" s="18">
        <f t="shared" si="9"/>
        <v>3</v>
      </c>
      <c r="M26" s="18">
        <f t="shared" si="9"/>
        <v>2</v>
      </c>
      <c r="N26" s="14">
        <f t="shared" si="2"/>
        <v>0.5277777777777778</v>
      </c>
      <c r="O26" s="21">
        <f t="shared" si="8"/>
        <v>2.638888888888889</v>
      </c>
      <c r="P26" s="14">
        <f t="shared" si="3"/>
        <v>13.888888888888882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 s="1">
        <v>1</v>
      </c>
      <c r="D27"/>
      <c r="E27"/>
      <c r="F27"/>
      <c r="G27" s="1">
        <v>1</v>
      </c>
      <c r="H27"/>
      <c r="I27"/>
      <c r="J27" s="18">
        <f t="shared" si="0"/>
        <v>1</v>
      </c>
      <c r="K27" s="18">
        <f t="shared" si="1"/>
        <v>1</v>
      </c>
      <c r="L27" s="18">
        <f t="shared" si="9"/>
        <v>4</v>
      </c>
      <c r="M27" s="18">
        <f t="shared" si="9"/>
        <v>3</v>
      </c>
      <c r="N27" s="14">
        <f t="shared" si="2"/>
        <v>1.0555555555555556</v>
      </c>
      <c r="O27" s="21">
        <f t="shared" si="8"/>
        <v>3.6944444444444446</v>
      </c>
      <c r="P27" s="14">
        <f t="shared" si="3"/>
        <v>19.44444444444444</v>
      </c>
      <c r="Q27" s="18">
        <f t="shared" si="4"/>
        <v>2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1">
        <v>1</v>
      </c>
      <c r="C28" s="1">
        <v>1</v>
      </c>
      <c r="D28"/>
      <c r="E28"/>
      <c r="F28"/>
      <c r="G28" s="1">
        <v>2</v>
      </c>
      <c r="H28"/>
      <c r="I28"/>
      <c r="J28" s="18">
        <f t="shared" si="0"/>
        <v>2</v>
      </c>
      <c r="K28" s="18">
        <f t="shared" si="1"/>
        <v>2</v>
      </c>
      <c r="L28" s="18">
        <f t="shared" si="9"/>
        <v>6</v>
      </c>
      <c r="M28" s="18">
        <f t="shared" si="9"/>
        <v>5</v>
      </c>
      <c r="N28" s="14">
        <f t="shared" si="2"/>
        <v>2.111111111111111</v>
      </c>
      <c r="O28" s="21">
        <f t="shared" si="8"/>
        <v>5.805555555555555</v>
      </c>
      <c r="P28" s="14">
        <f t="shared" si="3"/>
        <v>30.555555555555543</v>
      </c>
      <c r="Q28" s="18">
        <f t="shared" si="4"/>
        <v>4</v>
      </c>
      <c r="R28" s="18">
        <f t="shared" si="5"/>
        <v>0</v>
      </c>
      <c r="T28" s="17"/>
    </row>
    <row r="29" spans="1:18" ht="12.75">
      <c r="A29" s="19">
        <v>32597</v>
      </c>
      <c r="B29" s="1">
        <v>1</v>
      </c>
      <c r="C29"/>
      <c r="D29"/>
      <c r="E29"/>
      <c r="F29"/>
      <c r="G29" s="1">
        <v>1</v>
      </c>
      <c r="H29"/>
      <c r="I29"/>
      <c r="J29" s="18">
        <f t="shared" si="0"/>
        <v>1</v>
      </c>
      <c r="K29" s="18">
        <f t="shared" si="1"/>
        <v>1</v>
      </c>
      <c r="L29" s="18">
        <f t="shared" si="9"/>
        <v>7</v>
      </c>
      <c r="M29" s="18">
        <f t="shared" si="9"/>
        <v>6</v>
      </c>
      <c r="N29" s="14">
        <f t="shared" si="2"/>
        <v>1.0555555555555556</v>
      </c>
      <c r="O29" s="21">
        <f t="shared" si="8"/>
        <v>6.861111111111111</v>
      </c>
      <c r="P29" s="14">
        <f t="shared" si="3"/>
        <v>36.11111111111109</v>
      </c>
      <c r="Q29" s="18">
        <f t="shared" si="4"/>
        <v>2</v>
      </c>
      <c r="R29" s="18">
        <f t="shared" si="5"/>
        <v>0</v>
      </c>
    </row>
    <row r="30" spans="1:20" ht="12.75">
      <c r="A30" s="19">
        <v>32598</v>
      </c>
      <c r="B30"/>
      <c r="C30" s="1">
        <v>1</v>
      </c>
      <c r="D30"/>
      <c r="E30"/>
      <c r="F30" s="1">
        <v>1</v>
      </c>
      <c r="G30" s="1">
        <v>1</v>
      </c>
      <c r="H30"/>
      <c r="I30"/>
      <c r="J30" s="18">
        <f t="shared" si="0"/>
        <v>1</v>
      </c>
      <c r="K30" s="18">
        <f t="shared" si="1"/>
        <v>2</v>
      </c>
      <c r="L30" s="18">
        <f t="shared" si="9"/>
        <v>8</v>
      </c>
      <c r="M30" s="18">
        <f t="shared" si="9"/>
        <v>8</v>
      </c>
      <c r="N30" s="14">
        <f t="shared" si="2"/>
        <v>1.5833333333333335</v>
      </c>
      <c r="O30" s="21">
        <f t="shared" si="8"/>
        <v>8.444444444444445</v>
      </c>
      <c r="P30" s="14">
        <f t="shared" si="3"/>
        <v>44.44444444444443</v>
      </c>
      <c r="Q30" s="18">
        <f t="shared" si="4"/>
        <v>3</v>
      </c>
      <c r="R30" s="18">
        <f t="shared" si="5"/>
        <v>0</v>
      </c>
      <c r="T30" s="17"/>
    </row>
    <row r="31" spans="1:20" ht="12.75">
      <c r="A31" s="19">
        <v>32599</v>
      </c>
      <c r="B31" s="1">
        <v>3</v>
      </c>
      <c r="C31" s="1">
        <v>1</v>
      </c>
      <c r="D31"/>
      <c r="E31"/>
      <c r="F31" s="1">
        <v>1</v>
      </c>
      <c r="G31" s="1">
        <v>2</v>
      </c>
      <c r="H31"/>
      <c r="I31"/>
      <c r="J31" s="18">
        <f t="shared" si="0"/>
        <v>4</v>
      </c>
      <c r="K31" s="18">
        <f t="shared" si="1"/>
        <v>3</v>
      </c>
      <c r="L31" s="18">
        <f t="shared" si="9"/>
        <v>12</v>
      </c>
      <c r="M31" s="18">
        <f t="shared" si="9"/>
        <v>11</v>
      </c>
      <c r="N31" s="14">
        <f t="shared" si="2"/>
        <v>3.6944444444444446</v>
      </c>
      <c r="O31" s="21">
        <f t="shared" si="8"/>
        <v>12.13888888888889</v>
      </c>
      <c r="P31" s="14">
        <f t="shared" si="3"/>
        <v>63.888888888888864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/>
      <c r="C32" s="1">
        <v>1</v>
      </c>
      <c r="D32"/>
      <c r="E32"/>
      <c r="F32"/>
      <c r="G32"/>
      <c r="H32"/>
      <c r="I32"/>
      <c r="J32" s="18">
        <f t="shared" si="0"/>
        <v>1</v>
      </c>
      <c r="K32" s="18">
        <f t="shared" si="1"/>
        <v>0</v>
      </c>
      <c r="L32" s="18">
        <f t="shared" si="9"/>
        <v>13</v>
      </c>
      <c r="M32" s="18">
        <f t="shared" si="9"/>
        <v>11</v>
      </c>
      <c r="N32" s="14">
        <f t="shared" si="2"/>
        <v>0.5277777777777778</v>
      </c>
      <c r="O32" s="21">
        <f t="shared" si="8"/>
        <v>12.666666666666668</v>
      </c>
      <c r="P32" s="14">
        <f t="shared" si="3"/>
        <v>66.66666666666664</v>
      </c>
      <c r="Q32" s="18">
        <f t="shared" si="4"/>
        <v>1</v>
      </c>
      <c r="R32" s="18">
        <f t="shared" si="5"/>
        <v>0</v>
      </c>
    </row>
    <row r="33" spans="1:18" ht="12.75">
      <c r="A33" s="19">
        <v>32601</v>
      </c>
      <c r="B33"/>
      <c r="C33"/>
      <c r="D33"/>
      <c r="E33"/>
      <c r="F33"/>
      <c r="G33" s="1">
        <v>1</v>
      </c>
      <c r="H33"/>
      <c r="I33"/>
      <c r="J33" s="18">
        <f t="shared" si="0"/>
        <v>0</v>
      </c>
      <c r="K33" s="18">
        <f t="shared" si="1"/>
        <v>1</v>
      </c>
      <c r="L33" s="18">
        <f t="shared" si="9"/>
        <v>13</v>
      </c>
      <c r="M33" s="18">
        <f t="shared" si="9"/>
        <v>12</v>
      </c>
      <c r="N33" s="14">
        <f t="shared" si="2"/>
        <v>0.5277777777777778</v>
      </c>
      <c r="O33" s="21">
        <f t="shared" si="8"/>
        <v>13.194444444444446</v>
      </c>
      <c r="P33" s="14">
        <f t="shared" si="3"/>
        <v>69.44444444444443</v>
      </c>
      <c r="Q33" s="18">
        <f t="shared" si="4"/>
        <v>1</v>
      </c>
      <c r="R33" s="18">
        <f t="shared" si="5"/>
        <v>0</v>
      </c>
    </row>
    <row r="34" spans="1:18" ht="12.75">
      <c r="A34" s="19">
        <v>32602</v>
      </c>
      <c r="B34"/>
      <c r="C34" s="1">
        <v>1</v>
      </c>
      <c r="D34"/>
      <c r="E34"/>
      <c r="F34"/>
      <c r="G34"/>
      <c r="H34"/>
      <c r="I34"/>
      <c r="J34" s="18">
        <f t="shared" si="0"/>
        <v>1</v>
      </c>
      <c r="K34" s="18">
        <f t="shared" si="1"/>
        <v>0</v>
      </c>
      <c r="L34" s="18">
        <f t="shared" si="9"/>
        <v>14</v>
      </c>
      <c r="M34" s="18">
        <f t="shared" si="9"/>
        <v>12</v>
      </c>
      <c r="N34" s="14">
        <f t="shared" si="2"/>
        <v>0.5277777777777778</v>
      </c>
      <c r="O34" s="21">
        <f t="shared" si="8"/>
        <v>13.722222222222225</v>
      </c>
      <c r="P34" s="14">
        <f t="shared" si="3"/>
        <v>72.2222222222222</v>
      </c>
      <c r="Q34" s="18">
        <f t="shared" si="4"/>
        <v>1</v>
      </c>
      <c r="R34" s="18">
        <f t="shared" si="5"/>
        <v>0</v>
      </c>
    </row>
    <row r="35" spans="1:18" ht="12.75">
      <c r="A35" s="19">
        <v>32603</v>
      </c>
      <c r="B35" s="1">
        <v>1</v>
      </c>
      <c r="C35"/>
      <c r="D35"/>
      <c r="E35"/>
      <c r="F35"/>
      <c r="G35"/>
      <c r="H35"/>
      <c r="I35"/>
      <c r="J35" s="18">
        <f t="shared" si="0"/>
        <v>1</v>
      </c>
      <c r="K35" s="18">
        <f t="shared" si="1"/>
        <v>0</v>
      </c>
      <c r="L35" s="18">
        <f t="shared" si="9"/>
        <v>15</v>
      </c>
      <c r="M35" s="18">
        <f t="shared" si="9"/>
        <v>12</v>
      </c>
      <c r="N35" s="14">
        <f t="shared" si="2"/>
        <v>0.5277777777777778</v>
      </c>
      <c r="O35" s="21">
        <f t="shared" si="8"/>
        <v>14.250000000000004</v>
      </c>
      <c r="P35" s="14">
        <f t="shared" si="3"/>
        <v>75</v>
      </c>
      <c r="Q35" s="18">
        <f t="shared" si="4"/>
        <v>1</v>
      </c>
      <c r="R35" s="18">
        <f t="shared" si="5"/>
        <v>0</v>
      </c>
    </row>
    <row r="36" spans="1:18" ht="12.75">
      <c r="A36" s="19">
        <v>32604</v>
      </c>
      <c r="B36"/>
      <c r="C36" s="1">
        <v>1</v>
      </c>
      <c r="D36"/>
      <c r="E36"/>
      <c r="F36"/>
      <c r="G36"/>
      <c r="H36"/>
      <c r="I36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16</v>
      </c>
      <c r="M36" s="18">
        <f t="shared" si="9"/>
        <v>12</v>
      </c>
      <c r="N36" s="14">
        <f aca="true" t="shared" si="12" ref="N36:N67">(+J36+K36)*($J$96/($J$96+$K$96))</f>
        <v>0.5277777777777778</v>
      </c>
      <c r="O36" s="21">
        <f t="shared" si="8"/>
        <v>14.777777777777782</v>
      </c>
      <c r="P36" s="14">
        <f aca="true" t="shared" si="13" ref="P36:P67">O36*100/$N$96</f>
        <v>77.77777777777777</v>
      </c>
      <c r="Q36" s="18">
        <f aca="true" t="shared" si="14" ref="Q36:Q67">+B36+C36+F36+G36</f>
        <v>1</v>
      </c>
      <c r="R36" s="18">
        <f aca="true" t="shared" si="15" ref="R36:R67">D36+E36+H36+I36</f>
        <v>0</v>
      </c>
    </row>
    <row r="37" spans="1:18" ht="12.75">
      <c r="A37" s="19">
        <v>32605</v>
      </c>
      <c r="B37" s="1">
        <v>1</v>
      </c>
      <c r="C37"/>
      <c r="D37"/>
      <c r="E37"/>
      <c r="F37"/>
      <c r="G37" s="1">
        <v>1</v>
      </c>
      <c r="H37"/>
      <c r="I37"/>
      <c r="J37" s="18">
        <f t="shared" si="10"/>
        <v>1</v>
      </c>
      <c r="K37" s="18">
        <f t="shared" si="11"/>
        <v>1</v>
      </c>
      <c r="L37" s="18">
        <f t="shared" si="9"/>
        <v>17</v>
      </c>
      <c r="M37" s="18">
        <f t="shared" si="9"/>
        <v>13</v>
      </c>
      <c r="N37" s="14">
        <f t="shared" si="12"/>
        <v>1.0555555555555556</v>
      </c>
      <c r="O37" s="21">
        <f aca="true" t="shared" si="16" ref="O37:O68">O36+N37</f>
        <v>15.833333333333337</v>
      </c>
      <c r="P37" s="14">
        <f t="shared" si="13"/>
        <v>83.33333333333333</v>
      </c>
      <c r="Q37" s="18">
        <f t="shared" si="14"/>
        <v>2</v>
      </c>
      <c r="R37" s="18">
        <f t="shared" si="15"/>
        <v>0</v>
      </c>
    </row>
    <row r="38" spans="1:18" ht="12.75">
      <c r="A38" s="19">
        <v>32606</v>
      </c>
      <c r="B38"/>
      <c r="C38"/>
      <c r="D38"/>
      <c r="E38"/>
      <c r="F38"/>
      <c r="G38"/>
      <c r="H38"/>
      <c r="I38"/>
      <c r="J38" s="18">
        <f t="shared" si="10"/>
        <v>0</v>
      </c>
      <c r="K38" s="18">
        <f t="shared" si="11"/>
        <v>0</v>
      </c>
      <c r="L38" s="18">
        <f t="shared" si="9"/>
        <v>17</v>
      </c>
      <c r="M38" s="18">
        <f t="shared" si="9"/>
        <v>13</v>
      </c>
      <c r="N38" s="14">
        <f t="shared" si="12"/>
        <v>0</v>
      </c>
      <c r="O38" s="21">
        <f t="shared" si="16"/>
        <v>15.833333333333337</v>
      </c>
      <c r="P38" s="14">
        <f t="shared" si="13"/>
        <v>83.33333333333333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/>
      <c r="C39"/>
      <c r="D39"/>
      <c r="E39"/>
      <c r="F39"/>
      <c r="G39"/>
      <c r="H39"/>
      <c r="I39"/>
      <c r="J39" s="18">
        <f t="shared" si="10"/>
        <v>0</v>
      </c>
      <c r="K39" s="18">
        <f t="shared" si="11"/>
        <v>0</v>
      </c>
      <c r="L39" s="18">
        <f t="shared" si="9"/>
        <v>17</v>
      </c>
      <c r="M39" s="18">
        <f t="shared" si="9"/>
        <v>13</v>
      </c>
      <c r="N39" s="14">
        <f t="shared" si="12"/>
        <v>0</v>
      </c>
      <c r="O39" s="21">
        <f t="shared" si="16"/>
        <v>15.833333333333337</v>
      </c>
      <c r="P39" s="14">
        <f t="shared" si="13"/>
        <v>83.33333333333333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/>
      <c r="C40"/>
      <c r="D40"/>
      <c r="E40"/>
      <c r="F40"/>
      <c r="G40"/>
      <c r="H40"/>
      <c r="I40"/>
      <c r="J40" s="18">
        <f t="shared" si="10"/>
        <v>0</v>
      </c>
      <c r="K40" s="18">
        <f t="shared" si="11"/>
        <v>0</v>
      </c>
      <c r="L40" s="18">
        <f t="shared" si="9"/>
        <v>17</v>
      </c>
      <c r="M40" s="18">
        <f t="shared" si="9"/>
        <v>13</v>
      </c>
      <c r="N40" s="14">
        <f t="shared" si="12"/>
        <v>0</v>
      </c>
      <c r="O40" s="21">
        <f t="shared" si="16"/>
        <v>15.833333333333337</v>
      </c>
      <c r="P40" s="14">
        <f t="shared" si="13"/>
        <v>83.33333333333333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/>
      <c r="C41"/>
      <c r="D41"/>
      <c r="E41"/>
      <c r="F41"/>
      <c r="G41"/>
      <c r="H41"/>
      <c r="I41"/>
      <c r="J41" s="18">
        <f t="shared" si="10"/>
        <v>0</v>
      </c>
      <c r="K41" s="18">
        <f t="shared" si="11"/>
        <v>0</v>
      </c>
      <c r="L41" s="18">
        <f t="shared" si="9"/>
        <v>17</v>
      </c>
      <c r="M41" s="18">
        <f t="shared" si="9"/>
        <v>13</v>
      </c>
      <c r="N41" s="14">
        <f t="shared" si="12"/>
        <v>0</v>
      </c>
      <c r="O41" s="21">
        <f t="shared" si="16"/>
        <v>15.833333333333337</v>
      </c>
      <c r="P41" s="14">
        <f t="shared" si="13"/>
        <v>83.33333333333333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/>
      <c r="C42" s="1">
        <v>1</v>
      </c>
      <c r="D42"/>
      <c r="E42"/>
      <c r="F42"/>
      <c r="G42"/>
      <c r="H42"/>
      <c r="I42"/>
      <c r="J42" s="18">
        <f t="shared" si="10"/>
        <v>1</v>
      </c>
      <c r="K42" s="18">
        <f t="shared" si="11"/>
        <v>0</v>
      </c>
      <c r="L42" s="18">
        <f t="shared" si="9"/>
        <v>18</v>
      </c>
      <c r="M42" s="18">
        <f t="shared" si="9"/>
        <v>13</v>
      </c>
      <c r="N42" s="14">
        <f t="shared" si="12"/>
        <v>0.5277777777777778</v>
      </c>
      <c r="O42" s="21">
        <f t="shared" si="16"/>
        <v>16.361111111111114</v>
      </c>
      <c r="P42" s="14">
        <f t="shared" si="13"/>
        <v>86.11111111111109</v>
      </c>
      <c r="Q42" s="18">
        <f t="shared" si="14"/>
        <v>1</v>
      </c>
      <c r="R42" s="18">
        <f t="shared" si="15"/>
        <v>0</v>
      </c>
    </row>
    <row r="43" spans="1:18" ht="12.75">
      <c r="A43" s="19">
        <v>32611</v>
      </c>
      <c r="B43"/>
      <c r="C43"/>
      <c r="D43"/>
      <c r="E43"/>
      <c r="F43"/>
      <c r="G43"/>
      <c r="H43"/>
      <c r="I43"/>
      <c r="J43" s="18">
        <f t="shared" si="10"/>
        <v>0</v>
      </c>
      <c r="K43" s="18">
        <f t="shared" si="11"/>
        <v>0</v>
      </c>
      <c r="L43" s="18">
        <f t="shared" si="9"/>
        <v>18</v>
      </c>
      <c r="M43" s="18">
        <f t="shared" si="9"/>
        <v>13</v>
      </c>
      <c r="N43" s="14">
        <f t="shared" si="12"/>
        <v>0</v>
      </c>
      <c r="O43" s="21">
        <f t="shared" si="16"/>
        <v>16.361111111111114</v>
      </c>
      <c r="P43" s="14">
        <f t="shared" si="13"/>
        <v>86.11111111111109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/>
      <c r="C44"/>
      <c r="D44"/>
      <c r="E44"/>
      <c r="F44"/>
      <c r="G44" s="1">
        <v>1</v>
      </c>
      <c r="H44"/>
      <c r="I44"/>
      <c r="J44" s="18">
        <f t="shared" si="10"/>
        <v>0</v>
      </c>
      <c r="K44" s="18">
        <f t="shared" si="11"/>
        <v>1</v>
      </c>
      <c r="L44" s="18">
        <f t="shared" si="9"/>
        <v>18</v>
      </c>
      <c r="M44" s="18">
        <f t="shared" si="9"/>
        <v>14</v>
      </c>
      <c r="N44" s="14">
        <f t="shared" si="12"/>
        <v>0.5277777777777778</v>
      </c>
      <c r="O44" s="21">
        <f t="shared" si="16"/>
        <v>16.888888888888893</v>
      </c>
      <c r="P44" s="14">
        <f t="shared" si="13"/>
        <v>88.88888888888889</v>
      </c>
      <c r="Q44" s="18">
        <f t="shared" si="14"/>
        <v>1</v>
      </c>
      <c r="R44" s="18">
        <f t="shared" si="15"/>
        <v>0</v>
      </c>
    </row>
    <row r="45" spans="1:18" ht="12.75">
      <c r="A45" s="19">
        <v>32613</v>
      </c>
      <c r="B45"/>
      <c r="C45"/>
      <c r="D45"/>
      <c r="E45"/>
      <c r="F45"/>
      <c r="G45"/>
      <c r="H45"/>
      <c r="I45"/>
      <c r="J45" s="18">
        <f t="shared" si="10"/>
        <v>0</v>
      </c>
      <c r="K45" s="18">
        <f t="shared" si="11"/>
        <v>0</v>
      </c>
      <c r="L45" s="18">
        <f aca="true" t="shared" si="17" ref="L45:M64">L44+J45</f>
        <v>18</v>
      </c>
      <c r="M45" s="18">
        <f t="shared" si="17"/>
        <v>14</v>
      </c>
      <c r="N45" s="14">
        <f t="shared" si="12"/>
        <v>0</v>
      </c>
      <c r="O45" s="21">
        <f t="shared" si="16"/>
        <v>16.888888888888893</v>
      </c>
      <c r="P45" s="14">
        <f t="shared" si="13"/>
        <v>88.88888888888889</v>
      </c>
      <c r="Q45" s="18">
        <f t="shared" si="14"/>
        <v>0</v>
      </c>
      <c r="R45" s="18">
        <f t="shared" si="15"/>
        <v>0</v>
      </c>
    </row>
    <row r="46" spans="1:18" ht="12.75">
      <c r="A46" s="19">
        <v>32614</v>
      </c>
      <c r="B46"/>
      <c r="C46"/>
      <c r="D46"/>
      <c r="E46"/>
      <c r="F46"/>
      <c r="G46"/>
      <c r="H46"/>
      <c r="I46"/>
      <c r="J46" s="18">
        <f t="shared" si="10"/>
        <v>0</v>
      </c>
      <c r="K46" s="18">
        <f t="shared" si="11"/>
        <v>0</v>
      </c>
      <c r="L46" s="18">
        <f t="shared" si="17"/>
        <v>18</v>
      </c>
      <c r="M46" s="18">
        <f t="shared" si="17"/>
        <v>14</v>
      </c>
      <c r="N46" s="14">
        <f t="shared" si="12"/>
        <v>0</v>
      </c>
      <c r="O46" s="21">
        <f t="shared" si="16"/>
        <v>16.888888888888893</v>
      </c>
      <c r="P46" s="14">
        <f t="shared" si="13"/>
        <v>88.88888888888889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/>
      <c r="C47"/>
      <c r="D47"/>
      <c r="E47"/>
      <c r="F47"/>
      <c r="G47"/>
      <c r="H47"/>
      <c r="I47"/>
      <c r="J47" s="18">
        <f t="shared" si="10"/>
        <v>0</v>
      </c>
      <c r="K47" s="18">
        <f t="shared" si="11"/>
        <v>0</v>
      </c>
      <c r="L47" s="18">
        <f t="shared" si="17"/>
        <v>18</v>
      </c>
      <c r="M47" s="18">
        <f t="shared" si="17"/>
        <v>14</v>
      </c>
      <c r="N47" s="14">
        <f t="shared" si="12"/>
        <v>0</v>
      </c>
      <c r="O47" s="21">
        <f t="shared" si="16"/>
        <v>16.888888888888893</v>
      </c>
      <c r="P47" s="14">
        <f t="shared" si="13"/>
        <v>88.88888888888889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/>
      <c r="C48"/>
      <c r="D48"/>
      <c r="E48"/>
      <c r="F48"/>
      <c r="G48"/>
      <c r="H48"/>
      <c r="I48"/>
      <c r="J48" s="18">
        <f t="shared" si="10"/>
        <v>0</v>
      </c>
      <c r="K48" s="18">
        <f t="shared" si="11"/>
        <v>0</v>
      </c>
      <c r="L48" s="18">
        <f t="shared" si="17"/>
        <v>18</v>
      </c>
      <c r="M48" s="18">
        <f t="shared" si="17"/>
        <v>14</v>
      </c>
      <c r="N48" s="14">
        <f t="shared" si="12"/>
        <v>0</v>
      </c>
      <c r="O48" s="21">
        <f t="shared" si="16"/>
        <v>16.888888888888893</v>
      </c>
      <c r="P48" s="14">
        <f t="shared" si="13"/>
        <v>88.88888888888889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/>
      <c r="C49"/>
      <c r="D49"/>
      <c r="E49"/>
      <c r="F49"/>
      <c r="G49"/>
      <c r="H49"/>
      <c r="I49"/>
      <c r="J49" s="18">
        <f t="shared" si="10"/>
        <v>0</v>
      </c>
      <c r="K49" s="18">
        <f t="shared" si="11"/>
        <v>0</v>
      </c>
      <c r="L49" s="18">
        <f t="shared" si="17"/>
        <v>18</v>
      </c>
      <c r="M49" s="18">
        <f t="shared" si="17"/>
        <v>14</v>
      </c>
      <c r="N49" s="14">
        <f t="shared" si="12"/>
        <v>0</v>
      </c>
      <c r="O49" s="21">
        <f t="shared" si="16"/>
        <v>16.888888888888893</v>
      </c>
      <c r="P49" s="14">
        <f t="shared" si="13"/>
        <v>88.88888888888889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/>
      <c r="C50"/>
      <c r="D50"/>
      <c r="E50"/>
      <c r="F50"/>
      <c r="G50"/>
      <c r="H50"/>
      <c r="I50"/>
      <c r="J50" s="18">
        <f t="shared" si="10"/>
        <v>0</v>
      </c>
      <c r="K50" s="18">
        <f t="shared" si="11"/>
        <v>0</v>
      </c>
      <c r="L50" s="18">
        <f t="shared" si="17"/>
        <v>18</v>
      </c>
      <c r="M50" s="18">
        <f t="shared" si="17"/>
        <v>14</v>
      </c>
      <c r="N50" s="14">
        <f t="shared" si="12"/>
        <v>0</v>
      </c>
      <c r="O50" s="21">
        <f t="shared" si="16"/>
        <v>16.888888888888893</v>
      </c>
      <c r="P50" s="14">
        <f t="shared" si="13"/>
        <v>88.88888888888889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/>
      <c r="C51"/>
      <c r="D51"/>
      <c r="E51"/>
      <c r="F51"/>
      <c r="G51"/>
      <c r="H51"/>
      <c r="I51"/>
      <c r="J51" s="18">
        <f t="shared" si="10"/>
        <v>0</v>
      </c>
      <c r="K51" s="18">
        <f t="shared" si="11"/>
        <v>0</v>
      </c>
      <c r="L51" s="18">
        <f t="shared" si="17"/>
        <v>18</v>
      </c>
      <c r="M51" s="18">
        <f t="shared" si="17"/>
        <v>14</v>
      </c>
      <c r="N51" s="14">
        <f t="shared" si="12"/>
        <v>0</v>
      </c>
      <c r="O51" s="21">
        <f t="shared" si="16"/>
        <v>16.888888888888893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/>
      <c r="C52"/>
      <c r="D52"/>
      <c r="E52"/>
      <c r="F52"/>
      <c r="G52"/>
      <c r="H52"/>
      <c r="I52"/>
      <c r="J52" s="18">
        <f t="shared" si="10"/>
        <v>0</v>
      </c>
      <c r="K52" s="18">
        <f t="shared" si="11"/>
        <v>0</v>
      </c>
      <c r="L52" s="18">
        <f t="shared" si="17"/>
        <v>18</v>
      </c>
      <c r="M52" s="18">
        <f t="shared" si="17"/>
        <v>14</v>
      </c>
      <c r="N52" s="14">
        <f t="shared" si="12"/>
        <v>0</v>
      </c>
      <c r="O52" s="21">
        <f t="shared" si="16"/>
        <v>16.888888888888893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/>
      <c r="C53"/>
      <c r="D53"/>
      <c r="E53"/>
      <c r="F53"/>
      <c r="G53"/>
      <c r="H53"/>
      <c r="I53"/>
      <c r="J53" s="18">
        <f t="shared" si="10"/>
        <v>0</v>
      </c>
      <c r="K53" s="18">
        <f t="shared" si="11"/>
        <v>0</v>
      </c>
      <c r="L53" s="18">
        <f t="shared" si="17"/>
        <v>18</v>
      </c>
      <c r="M53" s="18">
        <f t="shared" si="17"/>
        <v>14</v>
      </c>
      <c r="N53" s="14">
        <f t="shared" si="12"/>
        <v>0</v>
      </c>
      <c r="O53" s="21">
        <f t="shared" si="16"/>
        <v>16.888888888888893</v>
      </c>
      <c r="P53" s="14">
        <f t="shared" si="13"/>
        <v>88.88888888888889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/>
      <c r="C54"/>
      <c r="D54"/>
      <c r="E54"/>
      <c r="F54"/>
      <c r="G54"/>
      <c r="H54"/>
      <c r="I54"/>
      <c r="J54" s="18">
        <f t="shared" si="10"/>
        <v>0</v>
      </c>
      <c r="K54" s="18">
        <f t="shared" si="11"/>
        <v>0</v>
      </c>
      <c r="L54" s="18">
        <f t="shared" si="17"/>
        <v>18</v>
      </c>
      <c r="M54" s="18">
        <f t="shared" si="17"/>
        <v>14</v>
      </c>
      <c r="N54" s="14">
        <f t="shared" si="12"/>
        <v>0</v>
      </c>
      <c r="O54" s="21">
        <f t="shared" si="16"/>
        <v>16.888888888888893</v>
      </c>
      <c r="P54" s="14">
        <f t="shared" si="13"/>
        <v>88.88888888888889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/>
      <c r="C55"/>
      <c r="D55"/>
      <c r="E55"/>
      <c r="F55"/>
      <c r="G55"/>
      <c r="H55"/>
      <c r="I55"/>
      <c r="J55" s="18">
        <f t="shared" si="10"/>
        <v>0</v>
      </c>
      <c r="K55" s="18">
        <f t="shared" si="11"/>
        <v>0</v>
      </c>
      <c r="L55" s="18">
        <f t="shared" si="17"/>
        <v>18</v>
      </c>
      <c r="M55" s="18">
        <f t="shared" si="17"/>
        <v>14</v>
      </c>
      <c r="N55" s="14">
        <f t="shared" si="12"/>
        <v>0</v>
      </c>
      <c r="O55" s="21">
        <f t="shared" si="16"/>
        <v>16.888888888888893</v>
      </c>
      <c r="P55" s="14">
        <f t="shared" si="13"/>
        <v>88.88888888888889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/>
      <c r="C56"/>
      <c r="D56"/>
      <c r="E56"/>
      <c r="F56"/>
      <c r="G56"/>
      <c r="H56"/>
      <c r="I56"/>
      <c r="J56" s="18">
        <f t="shared" si="10"/>
        <v>0</v>
      </c>
      <c r="K56" s="18">
        <f t="shared" si="11"/>
        <v>0</v>
      </c>
      <c r="L56" s="18">
        <f t="shared" si="17"/>
        <v>18</v>
      </c>
      <c r="M56" s="18">
        <f t="shared" si="17"/>
        <v>14</v>
      </c>
      <c r="N56" s="14">
        <f t="shared" si="12"/>
        <v>0</v>
      </c>
      <c r="O56" s="21">
        <f t="shared" si="16"/>
        <v>16.888888888888893</v>
      </c>
      <c r="P56" s="14">
        <f t="shared" si="13"/>
        <v>88.88888888888889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/>
      <c r="C57"/>
      <c r="D57"/>
      <c r="E57"/>
      <c r="F57"/>
      <c r="G57"/>
      <c r="H57"/>
      <c r="I57"/>
      <c r="J57" s="18">
        <f t="shared" si="10"/>
        <v>0</v>
      </c>
      <c r="K57" s="18">
        <f t="shared" si="11"/>
        <v>0</v>
      </c>
      <c r="L57" s="18">
        <f t="shared" si="17"/>
        <v>18</v>
      </c>
      <c r="M57" s="18">
        <f t="shared" si="17"/>
        <v>14</v>
      </c>
      <c r="N57" s="14">
        <f t="shared" si="12"/>
        <v>0</v>
      </c>
      <c r="O57" s="21">
        <f t="shared" si="16"/>
        <v>16.888888888888893</v>
      </c>
      <c r="P57" s="14">
        <f t="shared" si="13"/>
        <v>88.88888888888889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/>
      <c r="C58"/>
      <c r="D58"/>
      <c r="E58"/>
      <c r="F58"/>
      <c r="G58"/>
      <c r="H58"/>
      <c r="I58"/>
      <c r="J58" s="18">
        <f t="shared" si="10"/>
        <v>0</v>
      </c>
      <c r="K58" s="18">
        <f t="shared" si="11"/>
        <v>0</v>
      </c>
      <c r="L58" s="18">
        <f t="shared" si="17"/>
        <v>18</v>
      </c>
      <c r="M58" s="18">
        <f t="shared" si="17"/>
        <v>14</v>
      </c>
      <c r="N58" s="14">
        <f t="shared" si="12"/>
        <v>0</v>
      </c>
      <c r="O58" s="21">
        <f t="shared" si="16"/>
        <v>16.888888888888893</v>
      </c>
      <c r="P58" s="14">
        <f t="shared" si="13"/>
        <v>88.88888888888889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/>
      <c r="C59"/>
      <c r="D59"/>
      <c r="E59"/>
      <c r="F59"/>
      <c r="G59"/>
      <c r="H59"/>
      <c r="I59"/>
      <c r="J59" s="18">
        <f t="shared" si="10"/>
        <v>0</v>
      </c>
      <c r="K59" s="18">
        <f t="shared" si="11"/>
        <v>0</v>
      </c>
      <c r="L59" s="18">
        <f t="shared" si="17"/>
        <v>18</v>
      </c>
      <c r="M59" s="18">
        <f t="shared" si="17"/>
        <v>14</v>
      </c>
      <c r="N59" s="14">
        <f t="shared" si="12"/>
        <v>0</v>
      </c>
      <c r="O59" s="21">
        <f t="shared" si="16"/>
        <v>16.888888888888893</v>
      </c>
      <c r="P59" s="14">
        <f t="shared" si="13"/>
        <v>88.88888888888889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/>
      <c r="C60"/>
      <c r="D60"/>
      <c r="E60"/>
      <c r="F60"/>
      <c r="G60"/>
      <c r="H60"/>
      <c r="I60"/>
      <c r="J60" s="18">
        <f t="shared" si="10"/>
        <v>0</v>
      </c>
      <c r="K60" s="18">
        <f t="shared" si="11"/>
        <v>0</v>
      </c>
      <c r="L60" s="18">
        <f t="shared" si="17"/>
        <v>18</v>
      </c>
      <c r="M60" s="18">
        <f t="shared" si="17"/>
        <v>14</v>
      </c>
      <c r="N60" s="14">
        <f t="shared" si="12"/>
        <v>0</v>
      </c>
      <c r="O60" s="21">
        <f t="shared" si="16"/>
        <v>16.888888888888893</v>
      </c>
      <c r="P60" s="14">
        <f t="shared" si="13"/>
        <v>88.88888888888889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/>
      <c r="C61"/>
      <c r="D61"/>
      <c r="E61"/>
      <c r="F61"/>
      <c r="G61"/>
      <c r="H61"/>
      <c r="I61"/>
      <c r="J61" s="18">
        <f t="shared" si="10"/>
        <v>0</v>
      </c>
      <c r="K61" s="18">
        <f t="shared" si="11"/>
        <v>0</v>
      </c>
      <c r="L61" s="18">
        <f t="shared" si="17"/>
        <v>18</v>
      </c>
      <c r="M61" s="18">
        <f t="shared" si="17"/>
        <v>14</v>
      </c>
      <c r="N61" s="14">
        <f t="shared" si="12"/>
        <v>0</v>
      </c>
      <c r="O61" s="21">
        <f t="shared" si="16"/>
        <v>16.888888888888893</v>
      </c>
      <c r="P61" s="14">
        <f t="shared" si="13"/>
        <v>88.88888888888889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/>
      <c r="C62"/>
      <c r="D62"/>
      <c r="E62"/>
      <c r="F62"/>
      <c r="G62"/>
      <c r="H62"/>
      <c r="I62"/>
      <c r="J62" s="18">
        <f t="shared" si="10"/>
        <v>0</v>
      </c>
      <c r="K62" s="18">
        <f t="shared" si="11"/>
        <v>0</v>
      </c>
      <c r="L62" s="18">
        <f t="shared" si="17"/>
        <v>18</v>
      </c>
      <c r="M62" s="18">
        <f t="shared" si="17"/>
        <v>14</v>
      </c>
      <c r="N62" s="14">
        <f t="shared" si="12"/>
        <v>0</v>
      </c>
      <c r="O62" s="21">
        <f t="shared" si="16"/>
        <v>16.888888888888893</v>
      </c>
      <c r="P62" s="14">
        <f t="shared" si="13"/>
        <v>88.88888888888889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/>
      <c r="C63"/>
      <c r="D63"/>
      <c r="E63"/>
      <c r="F63"/>
      <c r="G63"/>
      <c r="H63"/>
      <c r="I63"/>
      <c r="J63" s="18">
        <f t="shared" si="10"/>
        <v>0</v>
      </c>
      <c r="K63" s="18">
        <f t="shared" si="11"/>
        <v>0</v>
      </c>
      <c r="L63" s="18">
        <f t="shared" si="17"/>
        <v>18</v>
      </c>
      <c r="M63" s="18">
        <f t="shared" si="17"/>
        <v>14</v>
      </c>
      <c r="N63" s="14">
        <f t="shared" si="12"/>
        <v>0</v>
      </c>
      <c r="O63" s="21">
        <f t="shared" si="16"/>
        <v>16.888888888888893</v>
      </c>
      <c r="P63" s="14">
        <f t="shared" si="13"/>
        <v>88.88888888888889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/>
      <c r="C64"/>
      <c r="D64"/>
      <c r="E64"/>
      <c r="F64"/>
      <c r="G64"/>
      <c r="H64"/>
      <c r="I64"/>
      <c r="J64" s="18">
        <f t="shared" si="10"/>
        <v>0</v>
      </c>
      <c r="K64" s="18">
        <f t="shared" si="11"/>
        <v>0</v>
      </c>
      <c r="L64" s="18">
        <f t="shared" si="17"/>
        <v>18</v>
      </c>
      <c r="M64" s="18">
        <f t="shared" si="17"/>
        <v>14</v>
      </c>
      <c r="N64" s="14">
        <f t="shared" si="12"/>
        <v>0</v>
      </c>
      <c r="O64" s="21">
        <f t="shared" si="16"/>
        <v>16.888888888888893</v>
      </c>
      <c r="P64" s="14">
        <f t="shared" si="13"/>
        <v>88.88888888888889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/>
      <c r="C65"/>
      <c r="D65"/>
      <c r="E65"/>
      <c r="F65"/>
      <c r="G65"/>
      <c r="H65"/>
      <c r="I65"/>
      <c r="J65" s="18">
        <f t="shared" si="10"/>
        <v>0</v>
      </c>
      <c r="K65" s="18">
        <f t="shared" si="11"/>
        <v>0</v>
      </c>
      <c r="L65" s="18">
        <f aca="true" t="shared" si="18" ref="L65:M84">L64+J65</f>
        <v>18</v>
      </c>
      <c r="M65" s="18">
        <f t="shared" si="18"/>
        <v>14</v>
      </c>
      <c r="N65" s="14">
        <f t="shared" si="12"/>
        <v>0</v>
      </c>
      <c r="O65" s="21">
        <f t="shared" si="16"/>
        <v>16.888888888888893</v>
      </c>
      <c r="P65" s="14">
        <f t="shared" si="13"/>
        <v>88.88888888888889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/>
      <c r="C66"/>
      <c r="D66"/>
      <c r="E66"/>
      <c r="F66"/>
      <c r="G66"/>
      <c r="H66"/>
      <c r="I66"/>
      <c r="J66" s="18">
        <f t="shared" si="10"/>
        <v>0</v>
      </c>
      <c r="K66" s="18">
        <f t="shared" si="11"/>
        <v>0</v>
      </c>
      <c r="L66" s="18">
        <f t="shared" si="18"/>
        <v>18</v>
      </c>
      <c r="M66" s="18">
        <f t="shared" si="18"/>
        <v>14</v>
      </c>
      <c r="N66" s="14">
        <f t="shared" si="12"/>
        <v>0</v>
      </c>
      <c r="O66" s="21">
        <f t="shared" si="16"/>
        <v>16.888888888888893</v>
      </c>
      <c r="P66" s="14">
        <f t="shared" si="13"/>
        <v>88.88888888888889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/>
      <c r="C67"/>
      <c r="D67"/>
      <c r="E67"/>
      <c r="F67"/>
      <c r="G67"/>
      <c r="H67"/>
      <c r="I67"/>
      <c r="J67" s="18">
        <f t="shared" si="10"/>
        <v>0</v>
      </c>
      <c r="K67" s="18">
        <f t="shared" si="11"/>
        <v>0</v>
      </c>
      <c r="L67" s="18">
        <f t="shared" si="18"/>
        <v>18</v>
      </c>
      <c r="M67" s="18">
        <f t="shared" si="18"/>
        <v>14</v>
      </c>
      <c r="N67" s="14">
        <f t="shared" si="12"/>
        <v>0</v>
      </c>
      <c r="O67" s="21">
        <f t="shared" si="16"/>
        <v>16.888888888888893</v>
      </c>
      <c r="P67" s="14">
        <f t="shared" si="13"/>
        <v>88.88888888888889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/>
      <c r="C68"/>
      <c r="D68"/>
      <c r="E68"/>
      <c r="F68"/>
      <c r="G68"/>
      <c r="H68"/>
      <c r="I68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18</v>
      </c>
      <c r="M68" s="18">
        <f t="shared" si="18"/>
        <v>14</v>
      </c>
      <c r="N68" s="14">
        <f aca="true" t="shared" si="21" ref="N68:N94">(+J68+K68)*($J$96/($J$96+$K$96))</f>
        <v>0</v>
      </c>
      <c r="O68" s="21">
        <f t="shared" si="16"/>
        <v>16.888888888888893</v>
      </c>
      <c r="P68" s="14">
        <f aca="true" t="shared" si="22" ref="P68:P94">O68*100/$N$96</f>
        <v>88.88888888888889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/>
      <c r="C69"/>
      <c r="D69"/>
      <c r="E69"/>
      <c r="F69"/>
      <c r="G69"/>
      <c r="H69"/>
      <c r="I69"/>
      <c r="J69" s="18">
        <f t="shared" si="19"/>
        <v>0</v>
      </c>
      <c r="K69" s="18">
        <f t="shared" si="20"/>
        <v>0</v>
      </c>
      <c r="L69" s="18">
        <f t="shared" si="18"/>
        <v>18</v>
      </c>
      <c r="M69" s="18">
        <f t="shared" si="18"/>
        <v>14</v>
      </c>
      <c r="N69" s="14">
        <f t="shared" si="21"/>
        <v>0</v>
      </c>
      <c r="O69" s="21">
        <f aca="true" t="shared" si="25" ref="O69:O94">O68+N69</f>
        <v>16.888888888888893</v>
      </c>
      <c r="P69" s="14">
        <f t="shared" si="22"/>
        <v>88.88888888888889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/>
      <c r="C70"/>
      <c r="D70"/>
      <c r="E70"/>
      <c r="F70"/>
      <c r="G70"/>
      <c r="H70"/>
      <c r="I70"/>
      <c r="J70" s="18">
        <f t="shared" si="19"/>
        <v>0</v>
      </c>
      <c r="K70" s="18">
        <f t="shared" si="20"/>
        <v>0</v>
      </c>
      <c r="L70" s="18">
        <f t="shared" si="18"/>
        <v>18</v>
      </c>
      <c r="M70" s="18">
        <f t="shared" si="18"/>
        <v>14</v>
      </c>
      <c r="N70" s="14">
        <f t="shared" si="21"/>
        <v>0</v>
      </c>
      <c r="O70" s="21">
        <f t="shared" si="25"/>
        <v>16.888888888888893</v>
      </c>
      <c r="P70" s="14">
        <f t="shared" si="22"/>
        <v>88.88888888888889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/>
      <c r="C71"/>
      <c r="D71"/>
      <c r="E71"/>
      <c r="F71"/>
      <c r="G71"/>
      <c r="H71"/>
      <c r="I71"/>
      <c r="J71" s="18">
        <f t="shared" si="19"/>
        <v>0</v>
      </c>
      <c r="K71" s="18">
        <f t="shared" si="20"/>
        <v>0</v>
      </c>
      <c r="L71" s="18">
        <f t="shared" si="18"/>
        <v>18</v>
      </c>
      <c r="M71" s="18">
        <f t="shared" si="18"/>
        <v>14</v>
      </c>
      <c r="N71" s="14">
        <f t="shared" si="21"/>
        <v>0</v>
      </c>
      <c r="O71" s="21">
        <f t="shared" si="25"/>
        <v>16.888888888888893</v>
      </c>
      <c r="P71" s="14">
        <f t="shared" si="22"/>
        <v>88.88888888888889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/>
      <c r="C72"/>
      <c r="D72"/>
      <c r="E72"/>
      <c r="F72"/>
      <c r="G72"/>
      <c r="H72"/>
      <c r="I72"/>
      <c r="J72" s="18">
        <f t="shared" si="19"/>
        <v>0</v>
      </c>
      <c r="K72" s="18">
        <f t="shared" si="20"/>
        <v>0</v>
      </c>
      <c r="L72" s="18">
        <f t="shared" si="18"/>
        <v>18</v>
      </c>
      <c r="M72" s="18">
        <f t="shared" si="18"/>
        <v>14</v>
      </c>
      <c r="N72" s="14">
        <f t="shared" si="21"/>
        <v>0</v>
      </c>
      <c r="O72" s="21">
        <f t="shared" si="25"/>
        <v>16.888888888888893</v>
      </c>
      <c r="P72" s="14">
        <f t="shared" si="22"/>
        <v>88.88888888888889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/>
      <c r="C73"/>
      <c r="D73"/>
      <c r="E73"/>
      <c r="F73"/>
      <c r="G73"/>
      <c r="H73"/>
      <c r="I73"/>
      <c r="J73" s="18">
        <f t="shared" si="19"/>
        <v>0</v>
      </c>
      <c r="K73" s="18">
        <f t="shared" si="20"/>
        <v>0</v>
      </c>
      <c r="L73" s="18">
        <f t="shared" si="18"/>
        <v>18</v>
      </c>
      <c r="M73" s="18">
        <f t="shared" si="18"/>
        <v>14</v>
      </c>
      <c r="N73" s="14">
        <f t="shared" si="21"/>
        <v>0</v>
      </c>
      <c r="O73" s="21">
        <f t="shared" si="25"/>
        <v>16.888888888888893</v>
      </c>
      <c r="P73" s="14">
        <f t="shared" si="22"/>
        <v>88.88888888888889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/>
      <c r="C74"/>
      <c r="D74"/>
      <c r="E74"/>
      <c r="F74"/>
      <c r="G74"/>
      <c r="H74"/>
      <c r="I74"/>
      <c r="J74" s="18">
        <f t="shared" si="19"/>
        <v>0</v>
      </c>
      <c r="K74" s="18">
        <f t="shared" si="20"/>
        <v>0</v>
      </c>
      <c r="L74" s="18">
        <f t="shared" si="18"/>
        <v>18</v>
      </c>
      <c r="M74" s="18">
        <f t="shared" si="18"/>
        <v>14</v>
      </c>
      <c r="N74" s="14">
        <f t="shared" si="21"/>
        <v>0</v>
      </c>
      <c r="O74" s="21">
        <f t="shared" si="25"/>
        <v>16.888888888888893</v>
      </c>
      <c r="P74" s="14">
        <f t="shared" si="22"/>
        <v>88.88888888888889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/>
      <c r="C75"/>
      <c r="D75"/>
      <c r="E75"/>
      <c r="F75" s="1">
        <v>1</v>
      </c>
      <c r="G75"/>
      <c r="H75"/>
      <c r="I75"/>
      <c r="J75" s="18">
        <f t="shared" si="19"/>
        <v>0</v>
      </c>
      <c r="K75" s="18">
        <f t="shared" si="20"/>
        <v>1</v>
      </c>
      <c r="L75" s="18">
        <f t="shared" si="18"/>
        <v>18</v>
      </c>
      <c r="M75" s="18">
        <f t="shared" si="18"/>
        <v>15</v>
      </c>
      <c r="N75" s="14">
        <f t="shared" si="21"/>
        <v>0.5277777777777778</v>
      </c>
      <c r="O75" s="21">
        <f t="shared" si="25"/>
        <v>17.41666666666667</v>
      </c>
      <c r="P75" s="14">
        <f t="shared" si="22"/>
        <v>91.66666666666666</v>
      </c>
      <c r="Q75" s="18">
        <f t="shared" si="23"/>
        <v>1</v>
      </c>
      <c r="R75" s="18">
        <f t="shared" si="24"/>
        <v>0</v>
      </c>
    </row>
    <row r="76" spans="1:18" ht="12.75">
      <c r="A76" s="19">
        <v>32644</v>
      </c>
      <c r="B76"/>
      <c r="C76"/>
      <c r="D76"/>
      <c r="E76"/>
      <c r="F76"/>
      <c r="G76"/>
      <c r="H76"/>
      <c r="I76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15</v>
      </c>
      <c r="N76" s="14">
        <f t="shared" si="21"/>
        <v>0</v>
      </c>
      <c r="O76" s="21">
        <f t="shared" si="25"/>
        <v>17.41666666666667</v>
      </c>
      <c r="P76" s="14">
        <f t="shared" si="22"/>
        <v>91.66666666666666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/>
      <c r="C77"/>
      <c r="D77"/>
      <c r="E77"/>
      <c r="F77"/>
      <c r="G77"/>
      <c r="H77"/>
      <c r="I77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15</v>
      </c>
      <c r="N77" s="14">
        <f t="shared" si="21"/>
        <v>0</v>
      </c>
      <c r="O77" s="21">
        <f t="shared" si="25"/>
        <v>17.41666666666667</v>
      </c>
      <c r="P77" s="14">
        <f t="shared" si="22"/>
        <v>91.66666666666666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/>
      <c r="C78"/>
      <c r="D78"/>
      <c r="E78"/>
      <c r="F78"/>
      <c r="G78"/>
      <c r="H78"/>
      <c r="I78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15</v>
      </c>
      <c r="N78" s="14">
        <f t="shared" si="21"/>
        <v>0</v>
      </c>
      <c r="O78" s="21">
        <f t="shared" si="25"/>
        <v>17.41666666666667</v>
      </c>
      <c r="P78" s="14">
        <f t="shared" si="22"/>
        <v>91.66666666666666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/>
      <c r="C79"/>
      <c r="D79"/>
      <c r="E79"/>
      <c r="F79"/>
      <c r="G79"/>
      <c r="H79"/>
      <c r="I79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15</v>
      </c>
      <c r="N79" s="14">
        <f t="shared" si="21"/>
        <v>0</v>
      </c>
      <c r="O79" s="21">
        <f t="shared" si="25"/>
        <v>17.41666666666667</v>
      </c>
      <c r="P79" s="14">
        <f t="shared" si="22"/>
        <v>91.66666666666666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/>
      <c r="C80"/>
      <c r="D80"/>
      <c r="E80"/>
      <c r="F80"/>
      <c r="G80"/>
      <c r="H80"/>
      <c r="I8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15</v>
      </c>
      <c r="N80" s="14">
        <f t="shared" si="21"/>
        <v>0</v>
      </c>
      <c r="O80" s="21">
        <f t="shared" si="25"/>
        <v>17.41666666666667</v>
      </c>
      <c r="P80" s="14">
        <f t="shared" si="22"/>
        <v>91.66666666666666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/>
      <c r="C81"/>
      <c r="D81"/>
      <c r="E81"/>
      <c r="F81"/>
      <c r="G81"/>
      <c r="H81"/>
      <c r="I81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15</v>
      </c>
      <c r="N81" s="14">
        <f t="shared" si="21"/>
        <v>0</v>
      </c>
      <c r="O81" s="21">
        <f t="shared" si="25"/>
        <v>17.41666666666667</v>
      </c>
      <c r="P81" s="14">
        <f t="shared" si="22"/>
        <v>91.66666666666666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/>
      <c r="C82"/>
      <c r="D82"/>
      <c r="E82"/>
      <c r="F82"/>
      <c r="G82"/>
      <c r="H82"/>
      <c r="I82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15</v>
      </c>
      <c r="N82" s="14">
        <f t="shared" si="21"/>
        <v>0</v>
      </c>
      <c r="O82" s="21">
        <f t="shared" si="25"/>
        <v>17.41666666666667</v>
      </c>
      <c r="P82" s="14">
        <f t="shared" si="22"/>
        <v>91.66666666666666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/>
      <c r="C83"/>
      <c r="D83"/>
      <c r="E83"/>
      <c r="F83"/>
      <c r="G83" s="1">
        <v>1</v>
      </c>
      <c r="H83"/>
      <c r="I83"/>
      <c r="J83" s="18">
        <f t="shared" si="19"/>
        <v>0</v>
      </c>
      <c r="K83" s="18">
        <f t="shared" si="20"/>
        <v>1</v>
      </c>
      <c r="L83" s="18">
        <f t="shared" si="18"/>
        <v>18</v>
      </c>
      <c r="M83" s="18">
        <f t="shared" si="18"/>
        <v>16</v>
      </c>
      <c r="N83" s="14">
        <f t="shared" si="21"/>
        <v>0.5277777777777778</v>
      </c>
      <c r="O83" s="21">
        <f t="shared" si="25"/>
        <v>17.94444444444445</v>
      </c>
      <c r="P83" s="14">
        <f t="shared" si="22"/>
        <v>94.44444444444444</v>
      </c>
      <c r="Q83" s="18">
        <f t="shared" si="23"/>
        <v>1</v>
      </c>
      <c r="R83" s="18">
        <f t="shared" si="24"/>
        <v>0</v>
      </c>
    </row>
    <row r="84" spans="1:18" ht="12.75">
      <c r="A84" s="19">
        <v>32652</v>
      </c>
      <c r="B84"/>
      <c r="C84"/>
      <c r="D84"/>
      <c r="E84"/>
      <c r="F84"/>
      <c r="G84"/>
      <c r="H84"/>
      <c r="I84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16</v>
      </c>
      <c r="N84" s="14">
        <f t="shared" si="21"/>
        <v>0</v>
      </c>
      <c r="O84" s="21">
        <f t="shared" si="25"/>
        <v>17.94444444444445</v>
      </c>
      <c r="P84" s="14">
        <f t="shared" si="22"/>
        <v>94.44444444444444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/>
      <c r="C85"/>
      <c r="D85"/>
      <c r="E85"/>
      <c r="F85"/>
      <c r="G85"/>
      <c r="H85"/>
      <c r="I85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16</v>
      </c>
      <c r="N85" s="14">
        <f t="shared" si="21"/>
        <v>0</v>
      </c>
      <c r="O85" s="21">
        <f t="shared" si="25"/>
        <v>17.94444444444445</v>
      </c>
      <c r="P85" s="14">
        <f t="shared" si="22"/>
        <v>94.44444444444444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/>
      <c r="C86"/>
      <c r="D86"/>
      <c r="E86"/>
      <c r="F86"/>
      <c r="G86"/>
      <c r="H86"/>
      <c r="I86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16</v>
      </c>
      <c r="N86" s="14">
        <f t="shared" si="21"/>
        <v>0</v>
      </c>
      <c r="O86" s="21">
        <f t="shared" si="25"/>
        <v>17.94444444444445</v>
      </c>
      <c r="P86" s="14">
        <f t="shared" si="22"/>
        <v>94.44444444444444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/>
      <c r="C87"/>
      <c r="D87"/>
      <c r="E87"/>
      <c r="F87"/>
      <c r="G87" s="1">
        <v>1</v>
      </c>
      <c r="H87"/>
      <c r="I87"/>
      <c r="J87" s="18">
        <f t="shared" si="19"/>
        <v>0</v>
      </c>
      <c r="K87" s="18">
        <f t="shared" si="20"/>
        <v>1</v>
      </c>
      <c r="L87" s="18">
        <f t="shared" si="26"/>
        <v>18</v>
      </c>
      <c r="M87" s="18">
        <f t="shared" si="26"/>
        <v>17</v>
      </c>
      <c r="N87" s="14">
        <f t="shared" si="21"/>
        <v>0.5277777777777778</v>
      </c>
      <c r="O87" s="21">
        <f t="shared" si="25"/>
        <v>18.47222222222223</v>
      </c>
      <c r="P87" s="14">
        <f t="shared" si="22"/>
        <v>97.22222222222221</v>
      </c>
      <c r="Q87" s="18">
        <f t="shared" si="23"/>
        <v>1</v>
      </c>
      <c r="R87" s="18">
        <f t="shared" si="24"/>
        <v>0</v>
      </c>
    </row>
    <row r="88" spans="1:18" ht="12.75">
      <c r="A88" s="19">
        <v>32656</v>
      </c>
      <c r="B88"/>
      <c r="C88"/>
      <c r="D88"/>
      <c r="E88"/>
      <c r="F88"/>
      <c r="G88"/>
      <c r="H88"/>
      <c r="I88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17</v>
      </c>
      <c r="N88" s="14">
        <f t="shared" si="21"/>
        <v>0</v>
      </c>
      <c r="O88" s="21">
        <f t="shared" si="25"/>
        <v>18.47222222222223</v>
      </c>
      <c r="P88" s="14">
        <f t="shared" si="22"/>
        <v>97.22222222222221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/>
      <c r="C89"/>
      <c r="D89"/>
      <c r="E89"/>
      <c r="F89"/>
      <c r="G89"/>
      <c r="H89"/>
      <c r="I89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17</v>
      </c>
      <c r="N89" s="14">
        <f t="shared" si="21"/>
        <v>0</v>
      </c>
      <c r="O89" s="21">
        <f t="shared" si="25"/>
        <v>18.47222222222223</v>
      </c>
      <c r="P89" s="14">
        <f t="shared" si="22"/>
        <v>97.22222222222221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/>
      <c r="C90"/>
      <c r="D90"/>
      <c r="E90"/>
      <c r="F90"/>
      <c r="G90"/>
      <c r="H90"/>
      <c r="I9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17</v>
      </c>
      <c r="N90" s="14">
        <f t="shared" si="21"/>
        <v>0</v>
      </c>
      <c r="O90" s="21">
        <f t="shared" si="25"/>
        <v>18.47222222222223</v>
      </c>
      <c r="P90" s="14">
        <f t="shared" si="22"/>
        <v>97.22222222222221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/>
      <c r="C91" s="1">
        <v>1</v>
      </c>
      <c r="D91"/>
      <c r="E91"/>
      <c r="F91"/>
      <c r="G91"/>
      <c r="H91"/>
      <c r="I91"/>
      <c r="J91" s="18">
        <f t="shared" si="19"/>
        <v>1</v>
      </c>
      <c r="K91" s="18">
        <f t="shared" si="20"/>
        <v>0</v>
      </c>
      <c r="L91" s="18">
        <f t="shared" si="26"/>
        <v>19</v>
      </c>
      <c r="M91" s="18">
        <f t="shared" si="26"/>
        <v>17</v>
      </c>
      <c r="N91" s="14">
        <f t="shared" si="21"/>
        <v>0.5277777777777778</v>
      </c>
      <c r="O91" s="21">
        <f t="shared" si="25"/>
        <v>19.000000000000007</v>
      </c>
      <c r="P91" s="14">
        <f t="shared" si="22"/>
        <v>100</v>
      </c>
      <c r="Q91" s="18">
        <f t="shared" si="23"/>
        <v>1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19</v>
      </c>
      <c r="M92" s="18">
        <f t="shared" si="26"/>
        <v>17</v>
      </c>
      <c r="N92" s="14">
        <f t="shared" si="21"/>
        <v>0</v>
      </c>
      <c r="O92" s="21">
        <f t="shared" si="25"/>
        <v>19.000000000000007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19</v>
      </c>
      <c r="M93" s="18">
        <f t="shared" si="26"/>
        <v>17</v>
      </c>
      <c r="N93" s="14">
        <f t="shared" si="21"/>
        <v>0</v>
      </c>
      <c r="O93" s="21">
        <f t="shared" si="25"/>
        <v>19.000000000000007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19</v>
      </c>
      <c r="M94" s="18">
        <f t="shared" si="26"/>
        <v>17</v>
      </c>
      <c r="N94" s="14">
        <f t="shared" si="21"/>
        <v>0</v>
      </c>
      <c r="O94" s="21">
        <f t="shared" si="25"/>
        <v>19.000000000000007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10</v>
      </c>
      <c r="C96" s="18">
        <f t="shared" si="27"/>
        <v>9</v>
      </c>
      <c r="D96" s="18">
        <f t="shared" si="27"/>
        <v>0</v>
      </c>
      <c r="E96" s="18">
        <f t="shared" si="27"/>
        <v>0</v>
      </c>
      <c r="F96" s="18">
        <f t="shared" si="27"/>
        <v>5</v>
      </c>
      <c r="G96" s="18">
        <f t="shared" si="27"/>
        <v>12</v>
      </c>
      <c r="H96" s="18">
        <f t="shared" si="27"/>
        <v>0</v>
      </c>
      <c r="I96" s="18">
        <f t="shared" si="27"/>
        <v>0</v>
      </c>
      <c r="J96" s="18">
        <f t="shared" si="27"/>
        <v>19</v>
      </c>
      <c r="K96" s="18">
        <f t="shared" si="27"/>
        <v>17</v>
      </c>
      <c r="L96" s="18"/>
      <c r="M96" s="18"/>
      <c r="N96" s="18">
        <f>SUM(N4:N94)</f>
        <v>19.000000000000007</v>
      </c>
      <c r="O96" s="18"/>
      <c r="P96" s="18"/>
      <c r="Q96" s="18">
        <f>SUM(Q4:Q94)</f>
        <v>36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3" sqref="AC13: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</v>
      </c>
      <c r="AA4" s="14">
        <f aca="true" t="shared" si="6" ref="AA4:AA16">Z4*100/$Z$17</f>
        <v>20</v>
      </c>
      <c r="AB4" s="21">
        <f>SUM(Q4:Q10)+SUM(R4:R10)</f>
        <v>1</v>
      </c>
      <c r="AC4" s="21">
        <f>100*SUM(Q4:Q10)/AB4</f>
        <v>100</v>
      </c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2</v>
      </c>
      <c r="AA7" s="14">
        <f t="shared" si="6"/>
        <v>40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0</v>
      </c>
      <c r="AA8" s="14">
        <f t="shared" si="6"/>
        <v>0</v>
      </c>
      <c r="AB8" s="21">
        <f>SUM(Q32:Q38)+SUM(R32:R38)</f>
        <v>0</v>
      </c>
      <c r="AC8" s="21"/>
    </row>
    <row r="9" spans="1:29" ht="15">
      <c r="A9" s="19">
        <v>32577</v>
      </c>
      <c r="B9" s="1">
        <v>1</v>
      </c>
      <c r="C9"/>
      <c r="D9"/>
      <c r="E9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1</v>
      </c>
      <c r="O9" s="21">
        <f t="shared" si="8"/>
        <v>1</v>
      </c>
      <c r="P9" s="14">
        <f t="shared" si="3"/>
        <v>20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</v>
      </c>
      <c r="AA9" s="14">
        <f t="shared" si="6"/>
        <v>0</v>
      </c>
      <c r="AB9" s="21">
        <f>SUM(Q39:Q45)+SUM(R39:R45)</f>
        <v>0</v>
      </c>
      <c r="AC9" s="21"/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0</v>
      </c>
      <c r="N10" s="14">
        <f t="shared" si="2"/>
        <v>0</v>
      </c>
      <c r="O10" s="21">
        <f t="shared" si="8"/>
        <v>1</v>
      </c>
      <c r="P10" s="14">
        <f t="shared" si="3"/>
        <v>20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20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0</v>
      </c>
      <c r="N11" s="14">
        <f t="shared" si="2"/>
        <v>0</v>
      </c>
      <c r="O11" s="21">
        <f t="shared" si="8"/>
        <v>1</v>
      </c>
      <c r="P11" s="14">
        <f t="shared" si="3"/>
        <v>20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0</v>
      </c>
      <c r="N12" s="14">
        <f t="shared" si="2"/>
        <v>0</v>
      </c>
      <c r="O12" s="21">
        <f t="shared" si="8"/>
        <v>1</v>
      </c>
      <c r="P12" s="14">
        <f t="shared" si="3"/>
        <v>20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20</v>
      </c>
      <c r="W12" s="13"/>
      <c r="X12" s="24" t="s">
        <v>51</v>
      </c>
      <c r="Z12" s="21">
        <f>SUM(N60:N66)</f>
        <v>1</v>
      </c>
      <c r="AA12" s="14">
        <f t="shared" si="6"/>
        <v>20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0</v>
      </c>
      <c r="N13" s="14">
        <f t="shared" si="2"/>
        <v>0</v>
      </c>
      <c r="O13" s="21">
        <f t="shared" si="8"/>
        <v>1</v>
      </c>
      <c r="P13" s="14">
        <f t="shared" si="3"/>
        <v>20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0</v>
      </c>
      <c r="N14" s="14">
        <f t="shared" si="2"/>
        <v>0</v>
      </c>
      <c r="O14" s="21">
        <f t="shared" si="8"/>
        <v>1</v>
      </c>
      <c r="P14" s="14">
        <f t="shared" si="3"/>
        <v>20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0</v>
      </c>
      <c r="N15" s="14">
        <f t="shared" si="2"/>
        <v>0</v>
      </c>
      <c r="O15" s="21">
        <f t="shared" si="8"/>
        <v>1</v>
      </c>
      <c r="P15" s="14">
        <f t="shared" si="3"/>
        <v>20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0</v>
      </c>
      <c r="N16" s="14">
        <f t="shared" si="2"/>
        <v>0</v>
      </c>
      <c r="O16" s="21">
        <f t="shared" si="8"/>
        <v>1</v>
      </c>
      <c r="P16" s="14">
        <f t="shared" si="3"/>
        <v>20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1</v>
      </c>
      <c r="M17" s="18">
        <f t="shared" si="7"/>
        <v>0</v>
      </c>
      <c r="N17" s="14">
        <f t="shared" si="2"/>
        <v>0</v>
      </c>
      <c r="O17" s="21">
        <f t="shared" si="8"/>
        <v>1</v>
      </c>
      <c r="P17" s="14">
        <f t="shared" si="3"/>
        <v>20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/>
      <c r="D18"/>
      <c r="E18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0</v>
      </c>
      <c r="O18" s="21">
        <f t="shared" si="8"/>
        <v>1</v>
      </c>
      <c r="P18" s="14">
        <f t="shared" si="3"/>
        <v>20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1">
        <v>1</v>
      </c>
      <c r="C19"/>
      <c r="D19"/>
      <c r="E19"/>
      <c r="F19" s="20"/>
      <c r="G19" s="25"/>
      <c r="H19" s="20"/>
      <c r="I19" s="20"/>
      <c r="J19" s="18">
        <f t="shared" si="0"/>
        <v>1</v>
      </c>
      <c r="K19" s="18">
        <f t="shared" si="1"/>
        <v>0</v>
      </c>
      <c r="L19" s="18">
        <f t="shared" si="7"/>
        <v>2</v>
      </c>
      <c r="M19" s="18">
        <f t="shared" si="7"/>
        <v>0</v>
      </c>
      <c r="N19" s="14">
        <f t="shared" si="2"/>
        <v>1</v>
      </c>
      <c r="O19" s="21">
        <f t="shared" si="8"/>
        <v>2</v>
      </c>
      <c r="P19" s="14">
        <f t="shared" si="3"/>
        <v>40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2</v>
      </c>
      <c r="M20" s="18">
        <f t="shared" si="7"/>
        <v>0</v>
      </c>
      <c r="N20" s="14">
        <f t="shared" si="2"/>
        <v>0</v>
      </c>
      <c r="O20" s="21">
        <f t="shared" si="8"/>
        <v>2</v>
      </c>
      <c r="P20" s="14">
        <f t="shared" si="3"/>
        <v>40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2</v>
      </c>
      <c r="M21" s="18">
        <f t="shared" si="7"/>
        <v>0</v>
      </c>
      <c r="N21" s="14">
        <f t="shared" si="2"/>
        <v>0</v>
      </c>
      <c r="O21" s="21">
        <f t="shared" si="8"/>
        <v>2</v>
      </c>
      <c r="P21" s="14">
        <f t="shared" si="3"/>
        <v>40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2</v>
      </c>
      <c r="M22" s="18">
        <f t="shared" si="7"/>
        <v>0</v>
      </c>
      <c r="N22" s="14">
        <f t="shared" si="2"/>
        <v>0</v>
      </c>
      <c r="O22" s="21">
        <f t="shared" si="8"/>
        <v>2</v>
      </c>
      <c r="P22" s="14">
        <f t="shared" si="3"/>
        <v>40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7"/>
        <v>0</v>
      </c>
      <c r="N23" s="14">
        <f t="shared" si="2"/>
        <v>0</v>
      </c>
      <c r="O23" s="21">
        <f t="shared" si="8"/>
        <v>2</v>
      </c>
      <c r="P23" s="14">
        <f t="shared" si="3"/>
        <v>40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2</v>
      </c>
      <c r="M24" s="18">
        <f t="shared" si="7"/>
        <v>0</v>
      </c>
      <c r="N24" s="14">
        <f t="shared" si="2"/>
        <v>0</v>
      </c>
      <c r="O24" s="21">
        <f t="shared" si="8"/>
        <v>2</v>
      </c>
      <c r="P24" s="14">
        <f t="shared" si="3"/>
        <v>40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2</v>
      </c>
      <c r="M25" s="18">
        <f t="shared" si="9"/>
        <v>0</v>
      </c>
      <c r="N25" s="14">
        <f t="shared" si="2"/>
        <v>0</v>
      </c>
      <c r="O25" s="21">
        <f t="shared" si="8"/>
        <v>2</v>
      </c>
      <c r="P25" s="14">
        <f t="shared" si="3"/>
        <v>40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 s="1">
        <v>1</v>
      </c>
      <c r="D26"/>
      <c r="E26"/>
      <c r="F26" s="25"/>
      <c r="G26" s="25"/>
      <c r="H26" s="20"/>
      <c r="I26" s="20"/>
      <c r="J26" s="18">
        <f t="shared" si="0"/>
        <v>1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1</v>
      </c>
      <c r="O26" s="21">
        <f t="shared" si="8"/>
        <v>3</v>
      </c>
      <c r="P26" s="14">
        <f t="shared" si="3"/>
        <v>60</v>
      </c>
      <c r="Q26" s="18">
        <f t="shared" si="4"/>
        <v>1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3</v>
      </c>
      <c r="M27" s="18">
        <f t="shared" si="9"/>
        <v>0</v>
      </c>
      <c r="N27" s="14">
        <f t="shared" si="2"/>
        <v>0</v>
      </c>
      <c r="O27" s="21">
        <f t="shared" si="8"/>
        <v>3</v>
      </c>
      <c r="P27" s="14">
        <f t="shared" si="3"/>
        <v>60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1">
        <v>1</v>
      </c>
      <c r="C28"/>
      <c r="D28"/>
      <c r="E28"/>
      <c r="F28" s="25"/>
      <c r="G28" s="25"/>
      <c r="H28" s="25"/>
      <c r="I28" s="20"/>
      <c r="J28" s="18">
        <f t="shared" si="0"/>
        <v>1</v>
      </c>
      <c r="K28" s="18">
        <f t="shared" si="1"/>
        <v>0</v>
      </c>
      <c r="L28" s="18">
        <f t="shared" si="9"/>
        <v>4</v>
      </c>
      <c r="M28" s="18">
        <f t="shared" si="9"/>
        <v>0</v>
      </c>
      <c r="N28" s="14">
        <f t="shared" si="2"/>
        <v>1</v>
      </c>
      <c r="O28" s="21">
        <f t="shared" si="8"/>
        <v>4</v>
      </c>
      <c r="P28" s="14">
        <f t="shared" si="3"/>
        <v>80</v>
      </c>
      <c r="Q28" s="18">
        <f t="shared" si="4"/>
        <v>1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4</v>
      </c>
      <c r="M29" s="18">
        <f t="shared" si="9"/>
        <v>0</v>
      </c>
      <c r="N29" s="14">
        <f t="shared" si="2"/>
        <v>0</v>
      </c>
      <c r="O29" s="21">
        <f t="shared" si="8"/>
        <v>4</v>
      </c>
      <c r="P29" s="14">
        <f t="shared" si="3"/>
        <v>80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4</v>
      </c>
      <c r="M30" s="18">
        <f t="shared" si="9"/>
        <v>0</v>
      </c>
      <c r="N30" s="14">
        <f t="shared" si="2"/>
        <v>0</v>
      </c>
      <c r="O30" s="21">
        <f t="shared" si="8"/>
        <v>4</v>
      </c>
      <c r="P30" s="14">
        <f t="shared" si="3"/>
        <v>80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4</v>
      </c>
      <c r="M31" s="18">
        <f t="shared" si="9"/>
        <v>0</v>
      </c>
      <c r="N31" s="14">
        <f t="shared" si="2"/>
        <v>0</v>
      </c>
      <c r="O31" s="21">
        <f t="shared" si="8"/>
        <v>4</v>
      </c>
      <c r="P31" s="14">
        <f t="shared" si="3"/>
        <v>80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/>
      <c r="D32"/>
      <c r="E32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4</v>
      </c>
      <c r="M32" s="18">
        <f t="shared" si="9"/>
        <v>0</v>
      </c>
      <c r="N32" s="14">
        <f t="shared" si="2"/>
        <v>0</v>
      </c>
      <c r="O32" s="21">
        <f t="shared" si="8"/>
        <v>4</v>
      </c>
      <c r="P32" s="14">
        <f t="shared" si="3"/>
        <v>80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4</v>
      </c>
      <c r="M33" s="18">
        <f t="shared" si="9"/>
        <v>0</v>
      </c>
      <c r="N33" s="14">
        <f t="shared" si="2"/>
        <v>0</v>
      </c>
      <c r="O33" s="21">
        <f t="shared" si="8"/>
        <v>4</v>
      </c>
      <c r="P33" s="14">
        <f t="shared" si="3"/>
        <v>80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4</v>
      </c>
      <c r="M34" s="18">
        <f t="shared" si="9"/>
        <v>0</v>
      </c>
      <c r="N34" s="14">
        <f t="shared" si="2"/>
        <v>0</v>
      </c>
      <c r="O34" s="21">
        <f t="shared" si="8"/>
        <v>4</v>
      </c>
      <c r="P34" s="14">
        <f t="shared" si="3"/>
        <v>80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4</v>
      </c>
      <c r="M35" s="18">
        <f t="shared" si="9"/>
        <v>0</v>
      </c>
      <c r="N35" s="14">
        <f t="shared" si="2"/>
        <v>0</v>
      </c>
      <c r="O35" s="21">
        <f t="shared" si="8"/>
        <v>4</v>
      </c>
      <c r="P35" s="14">
        <f t="shared" si="3"/>
        <v>80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4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4</v>
      </c>
      <c r="P36" s="14">
        <f aca="true" t="shared" si="13" ref="P36:P67">O36*100/$N$96</f>
        <v>80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4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4</v>
      </c>
      <c r="P37" s="14">
        <f t="shared" si="13"/>
        <v>80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4</v>
      </c>
      <c r="M38" s="18">
        <f t="shared" si="9"/>
        <v>0</v>
      </c>
      <c r="N38" s="14">
        <f t="shared" si="12"/>
        <v>0</v>
      </c>
      <c r="O38" s="21">
        <f t="shared" si="16"/>
        <v>4</v>
      </c>
      <c r="P38" s="14">
        <f t="shared" si="13"/>
        <v>80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4</v>
      </c>
      <c r="M39" s="18">
        <f t="shared" si="9"/>
        <v>0</v>
      </c>
      <c r="N39" s="14">
        <f t="shared" si="12"/>
        <v>0</v>
      </c>
      <c r="O39" s="21">
        <f t="shared" si="16"/>
        <v>4</v>
      </c>
      <c r="P39" s="14">
        <f t="shared" si="13"/>
        <v>80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/>
      <c r="C40"/>
      <c r="D40"/>
      <c r="E4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4</v>
      </c>
      <c r="M40" s="18">
        <f t="shared" si="9"/>
        <v>0</v>
      </c>
      <c r="N40" s="14">
        <f t="shared" si="12"/>
        <v>0</v>
      </c>
      <c r="O40" s="21">
        <f t="shared" si="16"/>
        <v>4</v>
      </c>
      <c r="P40" s="14">
        <f t="shared" si="13"/>
        <v>80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4</v>
      </c>
      <c r="M41" s="18">
        <f t="shared" si="9"/>
        <v>0</v>
      </c>
      <c r="N41" s="14">
        <f t="shared" si="12"/>
        <v>0</v>
      </c>
      <c r="O41" s="21">
        <f t="shared" si="16"/>
        <v>4</v>
      </c>
      <c r="P41" s="14">
        <f t="shared" si="13"/>
        <v>80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4</v>
      </c>
      <c r="M42" s="18">
        <f t="shared" si="9"/>
        <v>0</v>
      </c>
      <c r="N42" s="14">
        <f t="shared" si="12"/>
        <v>0</v>
      </c>
      <c r="O42" s="21">
        <f t="shared" si="16"/>
        <v>4</v>
      </c>
      <c r="P42" s="14">
        <f t="shared" si="13"/>
        <v>80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4</v>
      </c>
      <c r="M43" s="18">
        <f t="shared" si="9"/>
        <v>0</v>
      </c>
      <c r="N43" s="14">
        <f t="shared" si="12"/>
        <v>0</v>
      </c>
      <c r="O43" s="21">
        <f t="shared" si="16"/>
        <v>4</v>
      </c>
      <c r="P43" s="14">
        <f t="shared" si="13"/>
        <v>80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4</v>
      </c>
      <c r="M44" s="18">
        <f t="shared" si="9"/>
        <v>0</v>
      </c>
      <c r="N44" s="14">
        <f t="shared" si="12"/>
        <v>0</v>
      </c>
      <c r="O44" s="21">
        <f t="shared" si="16"/>
        <v>4</v>
      </c>
      <c r="P44" s="14">
        <f t="shared" si="13"/>
        <v>80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4</v>
      </c>
      <c r="M45" s="18">
        <f t="shared" si="17"/>
        <v>0</v>
      </c>
      <c r="N45" s="14">
        <f t="shared" si="12"/>
        <v>0</v>
      </c>
      <c r="O45" s="21">
        <f t="shared" si="16"/>
        <v>4</v>
      </c>
      <c r="P45" s="14">
        <f t="shared" si="13"/>
        <v>80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4</v>
      </c>
      <c r="M46" s="18">
        <f t="shared" si="17"/>
        <v>0</v>
      </c>
      <c r="N46" s="14">
        <f t="shared" si="12"/>
        <v>0</v>
      </c>
      <c r="O46" s="21">
        <f t="shared" si="16"/>
        <v>4</v>
      </c>
      <c r="P46" s="14">
        <f t="shared" si="13"/>
        <v>80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4</v>
      </c>
      <c r="M47" s="18">
        <f t="shared" si="17"/>
        <v>0</v>
      </c>
      <c r="N47" s="14">
        <f t="shared" si="12"/>
        <v>0</v>
      </c>
      <c r="O47" s="21">
        <f t="shared" si="16"/>
        <v>4</v>
      </c>
      <c r="P47" s="14">
        <f t="shared" si="13"/>
        <v>80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4</v>
      </c>
      <c r="M48" s="18">
        <f t="shared" si="17"/>
        <v>0</v>
      </c>
      <c r="N48" s="14">
        <f t="shared" si="12"/>
        <v>0</v>
      </c>
      <c r="O48" s="21">
        <f t="shared" si="16"/>
        <v>4</v>
      </c>
      <c r="P48" s="14">
        <f t="shared" si="13"/>
        <v>80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4</v>
      </c>
      <c r="M49" s="18">
        <f t="shared" si="17"/>
        <v>0</v>
      </c>
      <c r="N49" s="14">
        <f t="shared" si="12"/>
        <v>0</v>
      </c>
      <c r="O49" s="21">
        <f t="shared" si="16"/>
        <v>4</v>
      </c>
      <c r="P49" s="14">
        <f t="shared" si="13"/>
        <v>80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4</v>
      </c>
      <c r="M50" s="18">
        <f t="shared" si="17"/>
        <v>0</v>
      </c>
      <c r="N50" s="14">
        <f t="shared" si="12"/>
        <v>0</v>
      </c>
      <c r="O50" s="21">
        <f t="shared" si="16"/>
        <v>4</v>
      </c>
      <c r="P50" s="14">
        <f t="shared" si="13"/>
        <v>80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4</v>
      </c>
      <c r="M51" s="18">
        <f t="shared" si="17"/>
        <v>0</v>
      </c>
      <c r="N51" s="14">
        <f t="shared" si="12"/>
        <v>0</v>
      </c>
      <c r="O51" s="21">
        <f t="shared" si="16"/>
        <v>4</v>
      </c>
      <c r="P51" s="14">
        <f t="shared" si="13"/>
        <v>80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4</v>
      </c>
      <c r="M52" s="18">
        <f t="shared" si="17"/>
        <v>0</v>
      </c>
      <c r="N52" s="14">
        <f t="shared" si="12"/>
        <v>0</v>
      </c>
      <c r="O52" s="21">
        <f t="shared" si="16"/>
        <v>4</v>
      </c>
      <c r="P52" s="14">
        <f t="shared" si="13"/>
        <v>80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4</v>
      </c>
      <c r="M53" s="18">
        <f t="shared" si="17"/>
        <v>0</v>
      </c>
      <c r="N53" s="14">
        <f t="shared" si="12"/>
        <v>0</v>
      </c>
      <c r="O53" s="21">
        <f t="shared" si="16"/>
        <v>4</v>
      </c>
      <c r="P53" s="14">
        <f t="shared" si="13"/>
        <v>80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4</v>
      </c>
      <c r="M54" s="18">
        <f t="shared" si="17"/>
        <v>0</v>
      </c>
      <c r="N54" s="14">
        <f t="shared" si="12"/>
        <v>0</v>
      </c>
      <c r="O54" s="21">
        <f t="shared" si="16"/>
        <v>4</v>
      </c>
      <c r="P54" s="14">
        <f t="shared" si="13"/>
        <v>80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4</v>
      </c>
      <c r="M55" s="18">
        <f t="shared" si="17"/>
        <v>0</v>
      </c>
      <c r="N55" s="14">
        <f t="shared" si="12"/>
        <v>0</v>
      </c>
      <c r="O55" s="21">
        <f t="shared" si="16"/>
        <v>4</v>
      </c>
      <c r="P55" s="14">
        <f t="shared" si="13"/>
        <v>80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4</v>
      </c>
      <c r="M56" s="18">
        <f t="shared" si="17"/>
        <v>0</v>
      </c>
      <c r="N56" s="14">
        <f t="shared" si="12"/>
        <v>0</v>
      </c>
      <c r="O56" s="21">
        <f t="shared" si="16"/>
        <v>4</v>
      </c>
      <c r="P56" s="14">
        <f t="shared" si="13"/>
        <v>80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4</v>
      </c>
      <c r="M57" s="18">
        <f t="shared" si="17"/>
        <v>0</v>
      </c>
      <c r="N57" s="14">
        <f t="shared" si="12"/>
        <v>0</v>
      </c>
      <c r="O57" s="21">
        <f t="shared" si="16"/>
        <v>4</v>
      </c>
      <c r="P57" s="14">
        <f t="shared" si="13"/>
        <v>80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4</v>
      </c>
      <c r="M58" s="18">
        <f t="shared" si="17"/>
        <v>0</v>
      </c>
      <c r="N58" s="14">
        <f t="shared" si="12"/>
        <v>0</v>
      </c>
      <c r="O58" s="21">
        <f t="shared" si="16"/>
        <v>4</v>
      </c>
      <c r="P58" s="14">
        <f t="shared" si="13"/>
        <v>80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4</v>
      </c>
      <c r="M59" s="18">
        <f t="shared" si="17"/>
        <v>0</v>
      </c>
      <c r="N59" s="14">
        <f t="shared" si="12"/>
        <v>0</v>
      </c>
      <c r="O59" s="21">
        <f t="shared" si="16"/>
        <v>4</v>
      </c>
      <c r="P59" s="14">
        <f t="shared" si="13"/>
        <v>80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1">
        <v>1</v>
      </c>
      <c r="C60"/>
      <c r="D60"/>
      <c r="E60"/>
      <c r="F60" s="20"/>
      <c r="G60" s="20"/>
      <c r="H60" s="20"/>
      <c r="I60" s="20"/>
      <c r="J60" s="18">
        <f t="shared" si="10"/>
        <v>1</v>
      </c>
      <c r="K60" s="18">
        <f t="shared" si="11"/>
        <v>0</v>
      </c>
      <c r="L60" s="18">
        <f t="shared" si="17"/>
        <v>5</v>
      </c>
      <c r="M60" s="18">
        <f t="shared" si="17"/>
        <v>0</v>
      </c>
      <c r="N60" s="14">
        <f t="shared" si="12"/>
        <v>1</v>
      </c>
      <c r="O60" s="21">
        <f t="shared" si="16"/>
        <v>5</v>
      </c>
      <c r="P60" s="14">
        <f t="shared" si="13"/>
        <v>100</v>
      </c>
      <c r="Q60" s="18">
        <f t="shared" si="14"/>
        <v>1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5</v>
      </c>
      <c r="M61" s="18">
        <f t="shared" si="17"/>
        <v>0</v>
      </c>
      <c r="N61" s="14">
        <f t="shared" si="12"/>
        <v>0</v>
      </c>
      <c r="O61" s="21">
        <f t="shared" si="16"/>
        <v>5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5</v>
      </c>
      <c r="M62" s="18">
        <f t="shared" si="17"/>
        <v>0</v>
      </c>
      <c r="N62" s="14">
        <f t="shared" si="12"/>
        <v>0</v>
      </c>
      <c r="O62" s="21">
        <f t="shared" si="16"/>
        <v>5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5</v>
      </c>
      <c r="M63" s="18">
        <f t="shared" si="17"/>
        <v>0</v>
      </c>
      <c r="N63" s="14">
        <f t="shared" si="12"/>
        <v>0</v>
      </c>
      <c r="O63" s="21">
        <f t="shared" si="16"/>
        <v>5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5</v>
      </c>
      <c r="M64" s="18">
        <f t="shared" si="17"/>
        <v>0</v>
      </c>
      <c r="N64" s="14">
        <f t="shared" si="12"/>
        <v>0</v>
      </c>
      <c r="O64" s="21">
        <f t="shared" si="16"/>
        <v>5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5</v>
      </c>
      <c r="M65" s="18">
        <f t="shared" si="18"/>
        <v>0</v>
      </c>
      <c r="N65" s="14">
        <f t="shared" si="12"/>
        <v>0</v>
      </c>
      <c r="O65" s="21">
        <f t="shared" si="16"/>
        <v>5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5</v>
      </c>
      <c r="M66" s="18">
        <f t="shared" si="18"/>
        <v>0</v>
      </c>
      <c r="N66" s="14">
        <f t="shared" si="12"/>
        <v>0</v>
      </c>
      <c r="O66" s="21">
        <f t="shared" si="16"/>
        <v>5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5</v>
      </c>
      <c r="M67" s="18">
        <f t="shared" si="18"/>
        <v>0</v>
      </c>
      <c r="N67" s="14">
        <f t="shared" si="12"/>
        <v>0</v>
      </c>
      <c r="O67" s="21">
        <f t="shared" si="16"/>
        <v>5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5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5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5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5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5</v>
      </c>
      <c r="M70" s="18">
        <f t="shared" si="18"/>
        <v>0</v>
      </c>
      <c r="N70" s="14">
        <f t="shared" si="21"/>
        <v>0</v>
      </c>
      <c r="O70" s="21">
        <f t="shared" si="25"/>
        <v>5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5</v>
      </c>
      <c r="M71" s="18">
        <f t="shared" si="18"/>
        <v>0</v>
      </c>
      <c r="N71" s="14">
        <f t="shared" si="21"/>
        <v>0</v>
      </c>
      <c r="O71" s="21">
        <f t="shared" si="25"/>
        <v>5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5</v>
      </c>
      <c r="M72" s="18">
        <f t="shared" si="18"/>
        <v>0</v>
      </c>
      <c r="N72" s="14">
        <f t="shared" si="21"/>
        <v>0</v>
      </c>
      <c r="O72" s="21">
        <f t="shared" si="25"/>
        <v>5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5</v>
      </c>
      <c r="M73" s="18">
        <f t="shared" si="18"/>
        <v>0</v>
      </c>
      <c r="N73" s="14">
        <f t="shared" si="21"/>
        <v>0</v>
      </c>
      <c r="O73" s="21">
        <f t="shared" si="25"/>
        <v>5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5</v>
      </c>
      <c r="M74" s="18">
        <f t="shared" si="18"/>
        <v>0</v>
      </c>
      <c r="N74" s="14">
        <f t="shared" si="21"/>
        <v>0</v>
      </c>
      <c r="O74" s="21">
        <f t="shared" si="25"/>
        <v>5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5</v>
      </c>
      <c r="M75" s="18">
        <f t="shared" si="18"/>
        <v>0</v>
      </c>
      <c r="N75" s="14">
        <f t="shared" si="21"/>
        <v>0</v>
      </c>
      <c r="O75" s="21">
        <f t="shared" si="25"/>
        <v>5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5</v>
      </c>
      <c r="M76" s="18">
        <f t="shared" si="18"/>
        <v>0</v>
      </c>
      <c r="N76" s="14">
        <f t="shared" si="21"/>
        <v>0</v>
      </c>
      <c r="O76" s="21">
        <f t="shared" si="25"/>
        <v>5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5</v>
      </c>
      <c r="M77" s="18">
        <f t="shared" si="18"/>
        <v>0</v>
      </c>
      <c r="N77" s="14">
        <f t="shared" si="21"/>
        <v>0</v>
      </c>
      <c r="O77" s="21">
        <f t="shared" si="25"/>
        <v>5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5</v>
      </c>
      <c r="M78" s="18">
        <f t="shared" si="18"/>
        <v>0</v>
      </c>
      <c r="N78" s="14">
        <f t="shared" si="21"/>
        <v>0</v>
      </c>
      <c r="O78" s="21">
        <f t="shared" si="25"/>
        <v>5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5</v>
      </c>
      <c r="M79" s="18">
        <f t="shared" si="18"/>
        <v>0</v>
      </c>
      <c r="N79" s="14">
        <f t="shared" si="21"/>
        <v>0</v>
      </c>
      <c r="O79" s="21">
        <f t="shared" si="25"/>
        <v>5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/>
      <c r="D80"/>
      <c r="E8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5</v>
      </c>
      <c r="M80" s="18">
        <f t="shared" si="18"/>
        <v>0</v>
      </c>
      <c r="N80" s="14">
        <f t="shared" si="21"/>
        <v>0</v>
      </c>
      <c r="O80" s="21">
        <f t="shared" si="25"/>
        <v>5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/>
      <c r="C81"/>
      <c r="D81"/>
      <c r="E81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0</v>
      </c>
      <c r="O81" s="21">
        <f t="shared" si="25"/>
        <v>5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4</v>
      </c>
      <c r="C96" s="18">
        <f t="shared" si="27"/>
        <v>1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1984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/>
      <c r="C4"/>
      <c r="D4"/>
      <c r="E4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/>
      <c r="C5"/>
      <c r="D5"/>
      <c r="E5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/>
      <c r="C6"/>
      <c r="D6"/>
      <c r="E6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5</v>
      </c>
      <c r="W6" s="13"/>
      <c r="X6" s="23" t="s">
        <v>42</v>
      </c>
      <c r="Z6" s="21">
        <f>SUM(N18:N24)</f>
        <v>1</v>
      </c>
      <c r="AA6" s="14">
        <f t="shared" si="6"/>
        <v>20</v>
      </c>
      <c r="AB6" s="21">
        <f>SUM(Q18:Q24)+SUM(R18:R24)</f>
        <v>1</v>
      </c>
      <c r="AC6" s="21">
        <f>100*SUM(Q18:Q24)/AB6</f>
        <v>100</v>
      </c>
    </row>
    <row r="7" spans="1:29" ht="15">
      <c r="A7" s="19">
        <v>32575</v>
      </c>
      <c r="B7"/>
      <c r="C7"/>
      <c r="D7"/>
      <c r="E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100</v>
      </c>
      <c r="W7" s="13"/>
      <c r="Y7" s="23" t="s">
        <v>44</v>
      </c>
      <c r="Z7" s="21">
        <f>SUM(N25:N31)</f>
        <v>0</v>
      </c>
      <c r="AA7" s="14">
        <f t="shared" si="6"/>
        <v>0</v>
      </c>
      <c r="AB7" s="21">
        <f>SUM(Q25:Q31)+SUM(R25:R31)</f>
        <v>0</v>
      </c>
      <c r="AC7" s="21"/>
    </row>
    <row r="8" spans="1:29" ht="15">
      <c r="A8" s="19">
        <v>32576</v>
      </c>
      <c r="B8"/>
      <c r="C8"/>
      <c r="D8"/>
      <c r="E8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20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/>
      <c r="C9"/>
      <c r="D9"/>
      <c r="E9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</v>
      </c>
      <c r="AA9" s="14">
        <f t="shared" si="6"/>
        <v>20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/>
      <c r="C10"/>
      <c r="D10"/>
      <c r="E1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80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/>
      <c r="C11"/>
      <c r="D11"/>
      <c r="E11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/>
      <c r="C12"/>
      <c r="D12"/>
      <c r="E12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80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/>
      <c r="C13"/>
      <c r="D13"/>
      <c r="E13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/>
      <c r="C14"/>
      <c r="D14"/>
      <c r="E14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>
        <f t="shared" si="2"/>
        <v>0</v>
      </c>
      <c r="O14" s="21">
        <f t="shared" si="8"/>
        <v>0</v>
      </c>
      <c r="P14" s="14">
        <f t="shared" si="3"/>
        <v>0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20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/>
      <c r="C15"/>
      <c r="D15"/>
      <c r="E15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>
        <f t="shared" si="2"/>
        <v>0</v>
      </c>
      <c r="O15" s="21">
        <f t="shared" si="8"/>
        <v>0</v>
      </c>
      <c r="P15" s="14">
        <f t="shared" si="3"/>
        <v>0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1</v>
      </c>
      <c r="AA15" s="14">
        <f t="shared" si="6"/>
        <v>20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/>
      <c r="C16"/>
      <c r="D16"/>
      <c r="E16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>
        <f t="shared" si="2"/>
        <v>0</v>
      </c>
      <c r="O16" s="21">
        <f t="shared" si="8"/>
        <v>0</v>
      </c>
      <c r="P16" s="14">
        <f t="shared" si="3"/>
        <v>0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/>
      <c r="C17"/>
      <c r="D17"/>
      <c r="E1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>
        <f t="shared" si="2"/>
        <v>0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5</v>
      </c>
      <c r="AA17" s="18">
        <f>SUM(AA4:AA16)</f>
        <v>100</v>
      </c>
      <c r="AB17" s="18">
        <f>SUM(AB4:AB16)</f>
        <v>5</v>
      </c>
      <c r="AC17" s="21"/>
    </row>
    <row r="18" spans="1:27" ht="15">
      <c r="A18" s="19">
        <v>32586</v>
      </c>
      <c r="B18"/>
      <c r="C18" s="1">
        <v>1</v>
      </c>
      <c r="D18"/>
      <c r="E18"/>
      <c r="F18" s="20"/>
      <c r="G18" s="20"/>
      <c r="H18" s="20"/>
      <c r="I18" s="20"/>
      <c r="J18" s="18">
        <f t="shared" si="0"/>
        <v>1</v>
      </c>
      <c r="K18" s="18">
        <f t="shared" si="1"/>
        <v>0</v>
      </c>
      <c r="L18" s="18">
        <f t="shared" si="7"/>
        <v>1</v>
      </c>
      <c r="M18" s="18">
        <f t="shared" si="7"/>
        <v>0</v>
      </c>
      <c r="N18" s="14">
        <f t="shared" si="2"/>
        <v>1</v>
      </c>
      <c r="O18" s="21">
        <f t="shared" si="8"/>
        <v>1</v>
      </c>
      <c r="P18" s="14">
        <f t="shared" si="3"/>
        <v>20</v>
      </c>
      <c r="Q18" s="18">
        <f t="shared" si="4"/>
        <v>1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/>
      <c r="C19"/>
      <c r="D19"/>
      <c r="E19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1</v>
      </c>
      <c r="M19" s="18">
        <f t="shared" si="7"/>
        <v>0</v>
      </c>
      <c r="N19" s="14">
        <f t="shared" si="2"/>
        <v>0</v>
      </c>
      <c r="O19" s="21">
        <f t="shared" si="8"/>
        <v>1</v>
      </c>
      <c r="P19" s="14">
        <f t="shared" si="3"/>
        <v>20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/>
      <c r="C20"/>
      <c r="D20"/>
      <c r="E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0</v>
      </c>
      <c r="N20" s="14">
        <f t="shared" si="2"/>
        <v>0</v>
      </c>
      <c r="O20" s="21">
        <f t="shared" si="8"/>
        <v>1</v>
      </c>
      <c r="P20" s="14">
        <f t="shared" si="3"/>
        <v>20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/>
      <c r="C21"/>
      <c r="D21"/>
      <c r="E21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7"/>
        <v>0</v>
      </c>
      <c r="N21" s="14">
        <f t="shared" si="2"/>
        <v>0</v>
      </c>
      <c r="O21" s="21">
        <f t="shared" si="8"/>
        <v>1</v>
      </c>
      <c r="P21" s="14">
        <f t="shared" si="3"/>
        <v>20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/>
      <c r="C22"/>
      <c r="D22"/>
      <c r="E22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1</v>
      </c>
      <c r="M22" s="18">
        <f t="shared" si="7"/>
        <v>0</v>
      </c>
      <c r="N22" s="14">
        <f t="shared" si="2"/>
        <v>0</v>
      </c>
      <c r="O22" s="21">
        <f t="shared" si="8"/>
        <v>1</v>
      </c>
      <c r="P22" s="14">
        <f t="shared" si="3"/>
        <v>20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/>
      <c r="C23"/>
      <c r="D23"/>
      <c r="E23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1</v>
      </c>
      <c r="M23" s="18">
        <f t="shared" si="7"/>
        <v>0</v>
      </c>
      <c r="N23" s="14">
        <f t="shared" si="2"/>
        <v>0</v>
      </c>
      <c r="O23" s="21">
        <f t="shared" si="8"/>
        <v>1</v>
      </c>
      <c r="P23" s="14">
        <f t="shared" si="3"/>
        <v>20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/>
      <c r="C24"/>
      <c r="D24"/>
      <c r="E24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1</v>
      </c>
      <c r="M24" s="18">
        <f t="shared" si="7"/>
        <v>0</v>
      </c>
      <c r="N24" s="14">
        <f t="shared" si="2"/>
        <v>0</v>
      </c>
      <c r="O24" s="21">
        <f t="shared" si="8"/>
        <v>1</v>
      </c>
      <c r="P24" s="14">
        <f t="shared" si="3"/>
        <v>20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/>
      <c r="C25"/>
      <c r="D25"/>
      <c r="E25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1</v>
      </c>
      <c r="M25" s="18">
        <f t="shared" si="9"/>
        <v>0</v>
      </c>
      <c r="N25" s="14">
        <f t="shared" si="2"/>
        <v>0</v>
      </c>
      <c r="O25" s="21">
        <f t="shared" si="8"/>
        <v>1</v>
      </c>
      <c r="P25" s="14">
        <f t="shared" si="3"/>
        <v>20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/>
      <c r="C26"/>
      <c r="D26"/>
      <c r="E26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1</v>
      </c>
      <c r="M26" s="18">
        <f t="shared" si="9"/>
        <v>0</v>
      </c>
      <c r="N26" s="14">
        <f t="shared" si="2"/>
        <v>0</v>
      </c>
      <c r="O26" s="21">
        <f t="shared" si="8"/>
        <v>1</v>
      </c>
      <c r="P26" s="14">
        <f t="shared" si="3"/>
        <v>20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/>
      <c r="C27"/>
      <c r="D27"/>
      <c r="E27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0</v>
      </c>
      <c r="N27" s="14">
        <f t="shared" si="2"/>
        <v>0</v>
      </c>
      <c r="O27" s="21">
        <f t="shared" si="8"/>
        <v>1</v>
      </c>
      <c r="P27" s="14">
        <f t="shared" si="3"/>
        <v>20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/>
      <c r="C28"/>
      <c r="D28"/>
      <c r="E28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0</v>
      </c>
      <c r="N28" s="14">
        <f t="shared" si="2"/>
        <v>0</v>
      </c>
      <c r="O28" s="21">
        <f t="shared" si="8"/>
        <v>1</v>
      </c>
      <c r="P28" s="14">
        <f t="shared" si="3"/>
        <v>20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/>
      <c r="C29"/>
      <c r="D29"/>
      <c r="E29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0</v>
      </c>
      <c r="N29" s="14">
        <f t="shared" si="2"/>
        <v>0</v>
      </c>
      <c r="O29" s="21">
        <f t="shared" si="8"/>
        <v>1</v>
      </c>
      <c r="P29" s="14">
        <f t="shared" si="3"/>
        <v>20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/>
      <c r="C30"/>
      <c r="D30"/>
      <c r="E3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0</v>
      </c>
      <c r="N30" s="14">
        <f t="shared" si="2"/>
        <v>0</v>
      </c>
      <c r="O30" s="21">
        <f t="shared" si="8"/>
        <v>1</v>
      </c>
      <c r="P30" s="14">
        <f t="shared" si="3"/>
        <v>20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/>
      <c r="C31"/>
      <c r="D31"/>
      <c r="E31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0</v>
      </c>
      <c r="N31" s="14">
        <f t="shared" si="2"/>
        <v>0</v>
      </c>
      <c r="O31" s="21">
        <f t="shared" si="8"/>
        <v>1</v>
      </c>
      <c r="P31" s="14">
        <f t="shared" si="3"/>
        <v>20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/>
      <c r="C32" s="1">
        <v>1</v>
      </c>
      <c r="D32"/>
      <c r="E32"/>
      <c r="F32" s="25"/>
      <c r="G32" s="25"/>
      <c r="H32" s="20"/>
      <c r="I32" s="20"/>
      <c r="J32" s="18">
        <f t="shared" si="0"/>
        <v>1</v>
      </c>
      <c r="K32" s="18">
        <f t="shared" si="1"/>
        <v>0</v>
      </c>
      <c r="L32" s="18">
        <f t="shared" si="9"/>
        <v>2</v>
      </c>
      <c r="M32" s="18">
        <f t="shared" si="9"/>
        <v>0</v>
      </c>
      <c r="N32" s="14">
        <f t="shared" si="2"/>
        <v>1</v>
      </c>
      <c r="O32" s="21">
        <f t="shared" si="8"/>
        <v>2</v>
      </c>
      <c r="P32" s="14">
        <f t="shared" si="3"/>
        <v>40</v>
      </c>
      <c r="Q32" s="18">
        <f t="shared" si="4"/>
        <v>1</v>
      </c>
      <c r="R32" s="18">
        <f t="shared" si="5"/>
        <v>0</v>
      </c>
    </row>
    <row r="33" spans="1:18" ht="15">
      <c r="A33" s="19">
        <v>32601</v>
      </c>
      <c r="B33"/>
      <c r="C33"/>
      <c r="D33"/>
      <c r="E33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2</v>
      </c>
      <c r="M33" s="18">
        <f t="shared" si="9"/>
        <v>0</v>
      </c>
      <c r="N33" s="14">
        <f t="shared" si="2"/>
        <v>0</v>
      </c>
      <c r="O33" s="21">
        <f t="shared" si="8"/>
        <v>2</v>
      </c>
      <c r="P33" s="14">
        <f t="shared" si="3"/>
        <v>40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/>
      <c r="C34"/>
      <c r="D34"/>
      <c r="E34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2</v>
      </c>
      <c r="M34" s="18">
        <f t="shared" si="9"/>
        <v>0</v>
      </c>
      <c r="N34" s="14">
        <f t="shared" si="2"/>
        <v>0</v>
      </c>
      <c r="O34" s="21">
        <f t="shared" si="8"/>
        <v>2</v>
      </c>
      <c r="P34" s="14">
        <f t="shared" si="3"/>
        <v>40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/>
      <c r="C35"/>
      <c r="D35"/>
      <c r="E35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2</v>
      </c>
      <c r="M35" s="18">
        <f t="shared" si="9"/>
        <v>0</v>
      </c>
      <c r="N35" s="14">
        <f t="shared" si="2"/>
        <v>0</v>
      </c>
      <c r="O35" s="21">
        <f t="shared" si="8"/>
        <v>2</v>
      </c>
      <c r="P35" s="14">
        <f t="shared" si="3"/>
        <v>40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/>
      <c r="C36"/>
      <c r="D36"/>
      <c r="E36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2</v>
      </c>
      <c r="P36" s="14">
        <f aca="true" t="shared" si="13" ref="P36:P67">O36*100/$N$96</f>
        <v>40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/>
      <c r="C37"/>
      <c r="D37"/>
      <c r="E3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2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2</v>
      </c>
      <c r="P37" s="14">
        <f t="shared" si="13"/>
        <v>40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/>
      <c r="C38"/>
      <c r="D38"/>
      <c r="E38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2</v>
      </c>
      <c r="M38" s="18">
        <f t="shared" si="9"/>
        <v>0</v>
      </c>
      <c r="N38" s="14">
        <f t="shared" si="12"/>
        <v>0</v>
      </c>
      <c r="O38" s="21">
        <f t="shared" si="16"/>
        <v>2</v>
      </c>
      <c r="P38" s="14">
        <f t="shared" si="13"/>
        <v>40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/>
      <c r="C39"/>
      <c r="D39"/>
      <c r="E39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2</v>
      </c>
      <c r="M39" s="18">
        <f t="shared" si="9"/>
        <v>0</v>
      </c>
      <c r="N39" s="14">
        <f t="shared" si="12"/>
        <v>0</v>
      </c>
      <c r="O39" s="21">
        <f t="shared" si="16"/>
        <v>2</v>
      </c>
      <c r="P39" s="14">
        <f t="shared" si="13"/>
        <v>40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1">
        <v>1</v>
      </c>
      <c r="C40"/>
      <c r="D40"/>
      <c r="E40"/>
      <c r="F40" s="20"/>
      <c r="G40" s="20"/>
      <c r="H40" s="20"/>
      <c r="I40" s="20"/>
      <c r="J40" s="18">
        <f t="shared" si="10"/>
        <v>1</v>
      </c>
      <c r="K40" s="18">
        <f t="shared" si="11"/>
        <v>0</v>
      </c>
      <c r="L40" s="18">
        <f t="shared" si="9"/>
        <v>3</v>
      </c>
      <c r="M40" s="18">
        <f t="shared" si="9"/>
        <v>0</v>
      </c>
      <c r="N40" s="14">
        <f t="shared" si="12"/>
        <v>1</v>
      </c>
      <c r="O40" s="21">
        <f t="shared" si="16"/>
        <v>3</v>
      </c>
      <c r="P40" s="14">
        <f t="shared" si="13"/>
        <v>60</v>
      </c>
      <c r="Q40" s="18">
        <f t="shared" si="14"/>
        <v>1</v>
      </c>
      <c r="R40" s="18">
        <f t="shared" si="15"/>
        <v>0</v>
      </c>
    </row>
    <row r="41" spans="1:18" ht="15">
      <c r="A41" s="19">
        <v>32609</v>
      </c>
      <c r="B41"/>
      <c r="C41"/>
      <c r="D41"/>
      <c r="E41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3</v>
      </c>
      <c r="M41" s="18">
        <f t="shared" si="9"/>
        <v>0</v>
      </c>
      <c r="N41" s="14">
        <f t="shared" si="12"/>
        <v>0</v>
      </c>
      <c r="O41" s="21">
        <f t="shared" si="16"/>
        <v>3</v>
      </c>
      <c r="P41" s="14">
        <f t="shared" si="13"/>
        <v>60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/>
      <c r="C42"/>
      <c r="D42"/>
      <c r="E42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3</v>
      </c>
      <c r="M42" s="18">
        <f t="shared" si="9"/>
        <v>0</v>
      </c>
      <c r="N42" s="14">
        <f t="shared" si="12"/>
        <v>0</v>
      </c>
      <c r="O42" s="21">
        <f t="shared" si="16"/>
        <v>3</v>
      </c>
      <c r="P42" s="14">
        <f t="shared" si="13"/>
        <v>60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/>
      <c r="C43"/>
      <c r="D43"/>
      <c r="E43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3</v>
      </c>
      <c r="M43" s="18">
        <f t="shared" si="9"/>
        <v>0</v>
      </c>
      <c r="N43" s="14">
        <f t="shared" si="12"/>
        <v>0</v>
      </c>
      <c r="O43" s="21">
        <f t="shared" si="16"/>
        <v>3</v>
      </c>
      <c r="P43" s="14">
        <f t="shared" si="13"/>
        <v>60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/>
      <c r="C44"/>
      <c r="D44"/>
      <c r="E44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3</v>
      </c>
      <c r="M44" s="18">
        <f t="shared" si="9"/>
        <v>0</v>
      </c>
      <c r="N44" s="14">
        <f t="shared" si="12"/>
        <v>0</v>
      </c>
      <c r="O44" s="21">
        <f t="shared" si="16"/>
        <v>3</v>
      </c>
      <c r="P44" s="14">
        <f t="shared" si="13"/>
        <v>60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/>
      <c r="C45"/>
      <c r="D45"/>
      <c r="E45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3</v>
      </c>
      <c r="M45" s="18">
        <f t="shared" si="17"/>
        <v>0</v>
      </c>
      <c r="N45" s="14">
        <f t="shared" si="12"/>
        <v>0</v>
      </c>
      <c r="O45" s="21">
        <f t="shared" si="16"/>
        <v>3</v>
      </c>
      <c r="P45" s="14">
        <f t="shared" si="13"/>
        <v>60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/>
      <c r="C46"/>
      <c r="D46"/>
      <c r="E46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3</v>
      </c>
      <c r="M46" s="18">
        <f t="shared" si="17"/>
        <v>0</v>
      </c>
      <c r="N46" s="14">
        <f t="shared" si="12"/>
        <v>0</v>
      </c>
      <c r="O46" s="21">
        <f t="shared" si="16"/>
        <v>3</v>
      </c>
      <c r="P46" s="14">
        <f t="shared" si="13"/>
        <v>60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/>
      <c r="C47"/>
      <c r="D47"/>
      <c r="E4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3</v>
      </c>
      <c r="M47" s="18">
        <f t="shared" si="17"/>
        <v>0</v>
      </c>
      <c r="N47" s="14">
        <f t="shared" si="12"/>
        <v>0</v>
      </c>
      <c r="O47" s="21">
        <f t="shared" si="16"/>
        <v>3</v>
      </c>
      <c r="P47" s="14">
        <f t="shared" si="13"/>
        <v>60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/>
      <c r="C48"/>
      <c r="D48"/>
      <c r="E48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3</v>
      </c>
      <c r="M48" s="18">
        <f t="shared" si="17"/>
        <v>0</v>
      </c>
      <c r="N48" s="14">
        <f t="shared" si="12"/>
        <v>0</v>
      </c>
      <c r="O48" s="21">
        <f t="shared" si="16"/>
        <v>3</v>
      </c>
      <c r="P48" s="14">
        <f t="shared" si="13"/>
        <v>60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/>
      <c r="C49"/>
      <c r="D49"/>
      <c r="E49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3</v>
      </c>
      <c r="M49" s="18">
        <f t="shared" si="17"/>
        <v>0</v>
      </c>
      <c r="N49" s="14">
        <f t="shared" si="12"/>
        <v>0</v>
      </c>
      <c r="O49" s="21">
        <f t="shared" si="16"/>
        <v>3</v>
      </c>
      <c r="P49" s="14">
        <f t="shared" si="13"/>
        <v>60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/>
      <c r="C50"/>
      <c r="D50"/>
      <c r="E50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3</v>
      </c>
      <c r="M50" s="18">
        <f t="shared" si="17"/>
        <v>0</v>
      </c>
      <c r="N50" s="14">
        <f t="shared" si="12"/>
        <v>0</v>
      </c>
      <c r="O50" s="21">
        <f t="shared" si="16"/>
        <v>3</v>
      </c>
      <c r="P50" s="14">
        <f t="shared" si="13"/>
        <v>60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/>
      <c r="C51"/>
      <c r="D51"/>
      <c r="E51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3</v>
      </c>
      <c r="M51" s="18">
        <f t="shared" si="17"/>
        <v>0</v>
      </c>
      <c r="N51" s="14">
        <f t="shared" si="12"/>
        <v>0</v>
      </c>
      <c r="O51" s="21">
        <f t="shared" si="16"/>
        <v>3</v>
      </c>
      <c r="P51" s="14">
        <f t="shared" si="13"/>
        <v>60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/>
      <c r="C52"/>
      <c r="D52"/>
      <c r="E52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3</v>
      </c>
      <c r="M52" s="18">
        <f t="shared" si="17"/>
        <v>0</v>
      </c>
      <c r="N52" s="14">
        <f t="shared" si="12"/>
        <v>0</v>
      </c>
      <c r="O52" s="21">
        <f t="shared" si="16"/>
        <v>3</v>
      </c>
      <c r="P52" s="14">
        <f t="shared" si="13"/>
        <v>60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/>
      <c r="C53"/>
      <c r="D53"/>
      <c r="E53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3</v>
      </c>
      <c r="M53" s="18">
        <f t="shared" si="17"/>
        <v>0</v>
      </c>
      <c r="N53" s="14">
        <f t="shared" si="12"/>
        <v>0</v>
      </c>
      <c r="O53" s="21">
        <f t="shared" si="16"/>
        <v>3</v>
      </c>
      <c r="P53" s="14">
        <f t="shared" si="13"/>
        <v>60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/>
      <c r="C54"/>
      <c r="D54"/>
      <c r="E54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3</v>
      </c>
      <c r="M54" s="18">
        <f t="shared" si="17"/>
        <v>0</v>
      </c>
      <c r="N54" s="14">
        <f t="shared" si="12"/>
        <v>0</v>
      </c>
      <c r="O54" s="21">
        <f t="shared" si="16"/>
        <v>3</v>
      </c>
      <c r="P54" s="14">
        <f t="shared" si="13"/>
        <v>60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/>
      <c r="C55"/>
      <c r="D55"/>
      <c r="E5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3</v>
      </c>
      <c r="M55" s="18">
        <f t="shared" si="17"/>
        <v>0</v>
      </c>
      <c r="N55" s="14">
        <f t="shared" si="12"/>
        <v>0</v>
      </c>
      <c r="O55" s="21">
        <f t="shared" si="16"/>
        <v>3</v>
      </c>
      <c r="P55" s="14">
        <f t="shared" si="13"/>
        <v>60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/>
      <c r="C56"/>
      <c r="D56"/>
      <c r="E56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3</v>
      </c>
      <c r="M56" s="18">
        <f t="shared" si="17"/>
        <v>0</v>
      </c>
      <c r="N56" s="14">
        <f t="shared" si="12"/>
        <v>0</v>
      </c>
      <c r="O56" s="21">
        <f t="shared" si="16"/>
        <v>3</v>
      </c>
      <c r="P56" s="14">
        <f t="shared" si="13"/>
        <v>60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/>
      <c r="C57"/>
      <c r="D57"/>
      <c r="E5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3</v>
      </c>
      <c r="M57" s="18">
        <f t="shared" si="17"/>
        <v>0</v>
      </c>
      <c r="N57" s="14">
        <f t="shared" si="12"/>
        <v>0</v>
      </c>
      <c r="O57" s="21">
        <f t="shared" si="16"/>
        <v>3</v>
      </c>
      <c r="P57" s="14">
        <f t="shared" si="13"/>
        <v>60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/>
      <c r="C58"/>
      <c r="D58"/>
      <c r="E58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3</v>
      </c>
      <c r="M58" s="18">
        <f t="shared" si="17"/>
        <v>0</v>
      </c>
      <c r="N58" s="14">
        <f t="shared" si="12"/>
        <v>0</v>
      </c>
      <c r="O58" s="21">
        <f t="shared" si="16"/>
        <v>3</v>
      </c>
      <c r="P58" s="14">
        <f t="shared" si="13"/>
        <v>60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/>
      <c r="C59"/>
      <c r="D59"/>
      <c r="E59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3</v>
      </c>
      <c r="M59" s="18">
        <f t="shared" si="17"/>
        <v>0</v>
      </c>
      <c r="N59" s="14">
        <f t="shared" si="12"/>
        <v>0</v>
      </c>
      <c r="O59" s="21">
        <f t="shared" si="16"/>
        <v>3</v>
      </c>
      <c r="P59" s="14">
        <f t="shared" si="13"/>
        <v>60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/>
      <c r="C60"/>
      <c r="D60"/>
      <c r="E6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3</v>
      </c>
      <c r="M60" s="18">
        <f t="shared" si="17"/>
        <v>0</v>
      </c>
      <c r="N60" s="14">
        <f t="shared" si="12"/>
        <v>0</v>
      </c>
      <c r="O60" s="21">
        <f t="shared" si="16"/>
        <v>3</v>
      </c>
      <c r="P60" s="14">
        <f t="shared" si="13"/>
        <v>60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/>
      <c r="C61"/>
      <c r="D61"/>
      <c r="E61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3</v>
      </c>
      <c r="M61" s="18">
        <f t="shared" si="17"/>
        <v>0</v>
      </c>
      <c r="N61" s="14">
        <f t="shared" si="12"/>
        <v>0</v>
      </c>
      <c r="O61" s="21">
        <f t="shared" si="16"/>
        <v>3</v>
      </c>
      <c r="P61" s="14">
        <f t="shared" si="13"/>
        <v>60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/>
      <c r="C62"/>
      <c r="D62"/>
      <c r="E62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3</v>
      </c>
      <c r="M62" s="18">
        <f t="shared" si="17"/>
        <v>0</v>
      </c>
      <c r="N62" s="14">
        <f t="shared" si="12"/>
        <v>0</v>
      </c>
      <c r="O62" s="21">
        <f t="shared" si="16"/>
        <v>3</v>
      </c>
      <c r="P62" s="14">
        <f t="shared" si="13"/>
        <v>60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/>
      <c r="C63"/>
      <c r="D63"/>
      <c r="E63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3</v>
      </c>
      <c r="M63" s="18">
        <f t="shared" si="17"/>
        <v>0</v>
      </c>
      <c r="N63" s="14">
        <f t="shared" si="12"/>
        <v>0</v>
      </c>
      <c r="O63" s="21">
        <f t="shared" si="16"/>
        <v>3</v>
      </c>
      <c r="P63" s="14">
        <f t="shared" si="13"/>
        <v>60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/>
      <c r="C64"/>
      <c r="D64"/>
      <c r="E64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3</v>
      </c>
      <c r="M64" s="18">
        <f t="shared" si="17"/>
        <v>0</v>
      </c>
      <c r="N64" s="14">
        <f t="shared" si="12"/>
        <v>0</v>
      </c>
      <c r="O64" s="21">
        <f t="shared" si="16"/>
        <v>3</v>
      </c>
      <c r="P64" s="14">
        <f t="shared" si="13"/>
        <v>60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/>
      <c r="C65"/>
      <c r="D65"/>
      <c r="E65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3</v>
      </c>
      <c r="M65" s="18">
        <f t="shared" si="18"/>
        <v>0</v>
      </c>
      <c r="N65" s="14">
        <f t="shared" si="12"/>
        <v>0</v>
      </c>
      <c r="O65" s="21">
        <f t="shared" si="16"/>
        <v>3</v>
      </c>
      <c r="P65" s="14">
        <f t="shared" si="13"/>
        <v>60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/>
      <c r="C66"/>
      <c r="D66"/>
      <c r="E6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3</v>
      </c>
      <c r="M66" s="18">
        <f t="shared" si="18"/>
        <v>0</v>
      </c>
      <c r="N66" s="14">
        <f t="shared" si="12"/>
        <v>0</v>
      </c>
      <c r="O66" s="21">
        <f t="shared" si="16"/>
        <v>3</v>
      </c>
      <c r="P66" s="14">
        <f t="shared" si="13"/>
        <v>60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/>
      <c r="C67"/>
      <c r="D67"/>
      <c r="E6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3</v>
      </c>
      <c r="M67" s="18">
        <f t="shared" si="18"/>
        <v>0</v>
      </c>
      <c r="N67" s="14">
        <f t="shared" si="12"/>
        <v>0</v>
      </c>
      <c r="O67" s="21">
        <f t="shared" si="16"/>
        <v>3</v>
      </c>
      <c r="P67" s="14">
        <f t="shared" si="13"/>
        <v>60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/>
      <c r="C68"/>
      <c r="D68"/>
      <c r="E68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3</v>
      </c>
      <c r="P68" s="14">
        <f aca="true" t="shared" si="22" ref="P68:P94">O68*100/$N$96</f>
        <v>60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/>
      <c r="C69"/>
      <c r="D69"/>
      <c r="E69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3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3</v>
      </c>
      <c r="P69" s="14">
        <f t="shared" si="22"/>
        <v>60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/>
      <c r="C70"/>
      <c r="D70"/>
      <c r="E7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3</v>
      </c>
      <c r="M70" s="18">
        <f t="shared" si="18"/>
        <v>0</v>
      </c>
      <c r="N70" s="14">
        <f t="shared" si="21"/>
        <v>0</v>
      </c>
      <c r="O70" s="21">
        <f t="shared" si="25"/>
        <v>3</v>
      </c>
      <c r="P70" s="14">
        <f t="shared" si="22"/>
        <v>60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/>
      <c r="C71"/>
      <c r="D71"/>
      <c r="E71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3</v>
      </c>
      <c r="M71" s="18">
        <f t="shared" si="18"/>
        <v>0</v>
      </c>
      <c r="N71" s="14">
        <f t="shared" si="21"/>
        <v>0</v>
      </c>
      <c r="O71" s="21">
        <f t="shared" si="25"/>
        <v>3</v>
      </c>
      <c r="P71" s="14">
        <f t="shared" si="22"/>
        <v>60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/>
      <c r="C72"/>
      <c r="D72"/>
      <c r="E72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3</v>
      </c>
      <c r="M72" s="18">
        <f t="shared" si="18"/>
        <v>0</v>
      </c>
      <c r="N72" s="14">
        <f t="shared" si="21"/>
        <v>0</v>
      </c>
      <c r="O72" s="21">
        <f t="shared" si="25"/>
        <v>3</v>
      </c>
      <c r="P72" s="14">
        <f t="shared" si="22"/>
        <v>60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/>
      <c r="C73"/>
      <c r="D73"/>
      <c r="E73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3</v>
      </c>
      <c r="M73" s="18">
        <f t="shared" si="18"/>
        <v>0</v>
      </c>
      <c r="N73" s="14">
        <f t="shared" si="21"/>
        <v>0</v>
      </c>
      <c r="O73" s="21">
        <f t="shared" si="25"/>
        <v>3</v>
      </c>
      <c r="P73" s="14">
        <f t="shared" si="22"/>
        <v>60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/>
      <c r="C74"/>
      <c r="D74"/>
      <c r="E74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3</v>
      </c>
      <c r="M74" s="18">
        <f t="shared" si="18"/>
        <v>0</v>
      </c>
      <c r="N74" s="14">
        <f t="shared" si="21"/>
        <v>0</v>
      </c>
      <c r="O74" s="21">
        <f t="shared" si="25"/>
        <v>3</v>
      </c>
      <c r="P74" s="14">
        <f t="shared" si="22"/>
        <v>60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/>
      <c r="C75"/>
      <c r="D75"/>
      <c r="E7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3</v>
      </c>
      <c r="M75" s="18">
        <f t="shared" si="18"/>
        <v>0</v>
      </c>
      <c r="N75" s="14">
        <f t="shared" si="21"/>
        <v>0</v>
      </c>
      <c r="O75" s="21">
        <f t="shared" si="25"/>
        <v>3</v>
      </c>
      <c r="P75" s="14">
        <f t="shared" si="22"/>
        <v>60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/>
      <c r="C76"/>
      <c r="D76"/>
      <c r="E76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3</v>
      </c>
      <c r="M76" s="18">
        <f t="shared" si="18"/>
        <v>0</v>
      </c>
      <c r="N76" s="14">
        <f t="shared" si="21"/>
        <v>0</v>
      </c>
      <c r="O76" s="21">
        <f t="shared" si="25"/>
        <v>3</v>
      </c>
      <c r="P76" s="14">
        <f t="shared" si="22"/>
        <v>60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/>
      <c r="C77"/>
      <c r="D77"/>
      <c r="E7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3</v>
      </c>
      <c r="M77" s="18">
        <f t="shared" si="18"/>
        <v>0</v>
      </c>
      <c r="N77" s="14">
        <f t="shared" si="21"/>
        <v>0</v>
      </c>
      <c r="O77" s="21">
        <f t="shared" si="25"/>
        <v>3</v>
      </c>
      <c r="P77" s="14">
        <f t="shared" si="22"/>
        <v>60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/>
      <c r="C78"/>
      <c r="D78"/>
      <c r="E78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3</v>
      </c>
      <c r="M78" s="18">
        <f t="shared" si="18"/>
        <v>0</v>
      </c>
      <c r="N78" s="14">
        <f t="shared" si="21"/>
        <v>0</v>
      </c>
      <c r="O78" s="21">
        <f t="shared" si="25"/>
        <v>3</v>
      </c>
      <c r="P78" s="14">
        <f t="shared" si="22"/>
        <v>60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/>
      <c r="C79"/>
      <c r="D79"/>
      <c r="E79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3</v>
      </c>
      <c r="M79" s="18">
        <f t="shared" si="18"/>
        <v>0</v>
      </c>
      <c r="N79" s="14">
        <f t="shared" si="21"/>
        <v>0</v>
      </c>
      <c r="O79" s="21">
        <f t="shared" si="25"/>
        <v>3</v>
      </c>
      <c r="P79" s="14">
        <f t="shared" si="22"/>
        <v>60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/>
      <c r="C80" s="1">
        <v>1</v>
      </c>
      <c r="D80"/>
      <c r="E8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18"/>
        <v>4</v>
      </c>
      <c r="M80" s="18">
        <f t="shared" si="18"/>
        <v>0</v>
      </c>
      <c r="N80" s="14">
        <f t="shared" si="21"/>
        <v>1</v>
      </c>
      <c r="O80" s="21">
        <f t="shared" si="25"/>
        <v>4</v>
      </c>
      <c r="P80" s="14">
        <f t="shared" si="22"/>
        <v>80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/>
      <c r="C81" s="1">
        <v>1</v>
      </c>
      <c r="D81"/>
      <c r="E81"/>
      <c r="F81" s="20"/>
      <c r="G81" s="20"/>
      <c r="H81" s="20"/>
      <c r="I81" s="20"/>
      <c r="J81" s="18">
        <f t="shared" si="19"/>
        <v>1</v>
      </c>
      <c r="K81" s="18">
        <f t="shared" si="20"/>
        <v>0</v>
      </c>
      <c r="L81" s="18">
        <f t="shared" si="18"/>
        <v>5</v>
      </c>
      <c r="M81" s="18">
        <f t="shared" si="18"/>
        <v>0</v>
      </c>
      <c r="N81" s="14">
        <f t="shared" si="21"/>
        <v>1</v>
      </c>
      <c r="O81" s="21">
        <f t="shared" si="25"/>
        <v>5</v>
      </c>
      <c r="P81" s="14">
        <f t="shared" si="22"/>
        <v>100</v>
      </c>
      <c r="Q81" s="18">
        <f t="shared" si="23"/>
        <v>1</v>
      </c>
      <c r="R81" s="18">
        <f t="shared" si="24"/>
        <v>0</v>
      </c>
      <c r="S81" s="17"/>
    </row>
    <row r="82" spans="1:18" ht="15">
      <c r="A82" s="19">
        <v>32650</v>
      </c>
      <c r="B82"/>
      <c r="C82"/>
      <c r="D82"/>
      <c r="E82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5</v>
      </c>
      <c r="M82" s="18">
        <f t="shared" si="18"/>
        <v>0</v>
      </c>
      <c r="N82" s="14">
        <f t="shared" si="21"/>
        <v>0</v>
      </c>
      <c r="O82" s="21">
        <f t="shared" si="25"/>
        <v>5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/>
      <c r="C83"/>
      <c r="D83"/>
      <c r="E83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5</v>
      </c>
      <c r="M83" s="18">
        <f t="shared" si="18"/>
        <v>0</v>
      </c>
      <c r="N83" s="14">
        <f t="shared" si="21"/>
        <v>0</v>
      </c>
      <c r="O83" s="21">
        <f t="shared" si="25"/>
        <v>5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/>
      <c r="C84"/>
      <c r="D84"/>
      <c r="E84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5</v>
      </c>
      <c r="M84" s="18">
        <f t="shared" si="18"/>
        <v>0</v>
      </c>
      <c r="N84" s="14">
        <f t="shared" si="21"/>
        <v>0</v>
      </c>
      <c r="O84" s="21">
        <f t="shared" si="25"/>
        <v>5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/>
      <c r="C85"/>
      <c r="D85"/>
      <c r="E85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5</v>
      </c>
      <c r="M85" s="18">
        <f t="shared" si="26"/>
        <v>0</v>
      </c>
      <c r="N85" s="14">
        <f t="shared" si="21"/>
        <v>0</v>
      </c>
      <c r="O85" s="21">
        <f t="shared" si="25"/>
        <v>5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/>
      <c r="C86"/>
      <c r="D86"/>
      <c r="E86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5</v>
      </c>
      <c r="M86" s="18">
        <f t="shared" si="26"/>
        <v>0</v>
      </c>
      <c r="N86" s="14">
        <f t="shared" si="21"/>
        <v>0</v>
      </c>
      <c r="O86" s="21">
        <f t="shared" si="25"/>
        <v>5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/>
      <c r="C87"/>
      <c r="D87"/>
      <c r="E8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5</v>
      </c>
      <c r="M87" s="18">
        <f t="shared" si="26"/>
        <v>0</v>
      </c>
      <c r="N87" s="14">
        <f t="shared" si="21"/>
        <v>0</v>
      </c>
      <c r="O87" s="21">
        <f t="shared" si="25"/>
        <v>5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/>
      <c r="C88"/>
      <c r="D88"/>
      <c r="E88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5</v>
      </c>
      <c r="M88" s="18">
        <f t="shared" si="26"/>
        <v>0</v>
      </c>
      <c r="N88" s="14">
        <f t="shared" si="21"/>
        <v>0</v>
      </c>
      <c r="O88" s="21">
        <f t="shared" si="25"/>
        <v>5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/>
      <c r="C89"/>
      <c r="D89"/>
      <c r="E89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5</v>
      </c>
      <c r="M89" s="18">
        <f t="shared" si="26"/>
        <v>0</v>
      </c>
      <c r="N89" s="14">
        <f t="shared" si="21"/>
        <v>0</v>
      </c>
      <c r="O89" s="21">
        <f t="shared" si="25"/>
        <v>5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/>
      <c r="C90"/>
      <c r="D90"/>
      <c r="E9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5</v>
      </c>
      <c r="M90" s="18">
        <f t="shared" si="26"/>
        <v>0</v>
      </c>
      <c r="N90" s="14">
        <f t="shared" si="21"/>
        <v>0</v>
      </c>
      <c r="O90" s="21">
        <f t="shared" si="25"/>
        <v>5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/>
      <c r="C91"/>
      <c r="D91"/>
      <c r="E91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5</v>
      </c>
      <c r="M91" s="18">
        <f t="shared" si="26"/>
        <v>0</v>
      </c>
      <c r="N91" s="14">
        <f t="shared" si="21"/>
        <v>0</v>
      </c>
      <c r="O91" s="21">
        <f t="shared" si="25"/>
        <v>5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/>
      <c r="C92"/>
      <c r="D92"/>
      <c r="E92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5</v>
      </c>
      <c r="M92" s="18">
        <f t="shared" si="26"/>
        <v>0</v>
      </c>
      <c r="N92" s="14">
        <f t="shared" si="21"/>
        <v>0</v>
      </c>
      <c r="O92" s="21">
        <f t="shared" si="25"/>
        <v>5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/>
      <c r="C93"/>
      <c r="D93"/>
      <c r="E93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5</v>
      </c>
      <c r="M93" s="18">
        <f t="shared" si="26"/>
        <v>0</v>
      </c>
      <c r="N93" s="14">
        <f t="shared" si="21"/>
        <v>0</v>
      </c>
      <c r="O93" s="21">
        <f t="shared" si="25"/>
        <v>5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/>
      <c r="C94"/>
      <c r="D94"/>
      <c r="E94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5</v>
      </c>
      <c r="M94" s="18">
        <f t="shared" si="26"/>
        <v>0</v>
      </c>
      <c r="N94" s="14">
        <f t="shared" si="21"/>
        <v>0</v>
      </c>
      <c r="O94" s="21">
        <f t="shared" si="25"/>
        <v>5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</v>
      </c>
      <c r="C96" s="18">
        <f t="shared" si="27"/>
        <v>4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5</v>
      </c>
      <c r="K96" s="18">
        <f t="shared" si="27"/>
        <v>0</v>
      </c>
      <c r="L96" s="18"/>
      <c r="M96" s="18"/>
      <c r="N96" s="18">
        <f>SUM(N4:N94)</f>
        <v>5</v>
      </c>
      <c r="O96" s="18"/>
      <c r="P96" s="18"/>
      <c r="Q96" s="18">
        <f>SUM(Q4:Q94)</f>
        <v>5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10" sqref="H1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75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0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0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 t="e">
        <f aca="true" t="shared" si="2" ref="N4:N35">(+J4+K4)*($J$96/($J$96+$K$96))</f>
        <v>#DIV/0!</v>
      </c>
      <c r="O4" s="21" t="e">
        <f>N4</f>
        <v>#DIV/0!</v>
      </c>
      <c r="P4" s="14" t="e">
        <f aca="true" t="shared" si="3" ref="P4:P35">O4*100/$N$96</f>
        <v>#DIV/0!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 t="e">
        <f>SUM(N4:N10)</f>
        <v>#DIV/0!</v>
      </c>
      <c r="AA4" s="14" t="e">
        <f aca="true" t="shared" si="6" ref="AA4:AA16">Z4*100/$Z$17</f>
        <v>#DIV/0!</v>
      </c>
      <c r="AB4" s="21">
        <f>SUM(Q4:Q10)+SUM(R4:R10)</f>
        <v>0</v>
      </c>
      <c r="AC4" s="21" t="e">
        <f>100*SUM(Q4:Q10)/AB4</f>
        <v>#DIV/0!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 t="e">
        <f t="shared" si="2"/>
        <v>#DIV/0!</v>
      </c>
      <c r="O5" s="21" t="e">
        <f aca="true" t="shared" si="8" ref="O5:O36">O4+N5</f>
        <v>#DIV/0!</v>
      </c>
      <c r="P5" s="14" t="e">
        <f t="shared" si="3"/>
        <v>#DIV/0!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0</v>
      </c>
      <c r="W5" s="13"/>
      <c r="X5" s="13"/>
      <c r="Y5" s="23" t="s">
        <v>40</v>
      </c>
      <c r="Z5" s="21" t="e">
        <f>SUM(N11:N17)</f>
        <v>#DIV/0!</v>
      </c>
      <c r="AA5" s="14" t="e">
        <f t="shared" si="6"/>
        <v>#DIV/0!</v>
      </c>
      <c r="AB5" s="21">
        <f>SUM(Q11:Q17)+SUM(R11:R17)</f>
        <v>0</v>
      </c>
      <c r="AC5" s="21" t="e">
        <f>100*SUM(Q11:Q17)/AB5</f>
        <v>#DIV/0!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 t="e">
        <f t="shared" si="2"/>
        <v>#DIV/0!</v>
      </c>
      <c r="O6" s="21" t="e">
        <f t="shared" si="8"/>
        <v>#DIV/0!</v>
      </c>
      <c r="P6" s="14" t="e">
        <f t="shared" si="3"/>
        <v>#DIV/0!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0</v>
      </c>
      <c r="W6" s="13"/>
      <c r="X6" s="23" t="s">
        <v>42</v>
      </c>
      <c r="Z6" s="21" t="e">
        <f>SUM(N18:N24)</f>
        <v>#DIV/0!</v>
      </c>
      <c r="AA6" s="14" t="e">
        <f t="shared" si="6"/>
        <v>#DIV/0!</v>
      </c>
      <c r="AB6" s="21">
        <f>SUM(Q18:Q24)+SUM(R18:R24)</f>
        <v>0</v>
      </c>
      <c r="AC6" s="21" t="e">
        <f>100*SUM(Q18:Q24)/AB6</f>
        <v>#DIV/0!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 t="e">
        <f t="shared" si="2"/>
        <v>#DIV/0!</v>
      </c>
      <c r="O7" s="21" t="e">
        <f t="shared" si="8"/>
        <v>#DIV/0!</v>
      </c>
      <c r="P7" s="14" t="e">
        <f t="shared" si="3"/>
        <v>#DIV/0!</v>
      </c>
      <c r="Q7" s="18">
        <f t="shared" si="4"/>
        <v>0</v>
      </c>
      <c r="R7" s="18">
        <f t="shared" si="5"/>
        <v>0</v>
      </c>
      <c r="T7" s="17" t="s">
        <v>43</v>
      </c>
      <c r="V7" s="14" t="e">
        <f>V6*100/(V5+V6)</f>
        <v>#DIV/0!</v>
      </c>
      <c r="W7" s="13"/>
      <c r="Y7" s="23" t="s">
        <v>44</v>
      </c>
      <c r="Z7" s="21" t="e">
        <f>SUM(N25:N31)</f>
        <v>#DIV/0!</v>
      </c>
      <c r="AA7" s="14" t="e">
        <f t="shared" si="6"/>
        <v>#DIV/0!</v>
      </c>
      <c r="AB7" s="21">
        <f>SUM(Q25:Q31)+SUM(R25:R31)</f>
        <v>0</v>
      </c>
      <c r="AC7" s="21" t="e">
        <f>100*SUM(Q25:Q31)/AB7</f>
        <v>#DIV/0!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 t="e">
        <f t="shared" si="2"/>
        <v>#DIV/0!</v>
      </c>
      <c r="O8" s="21" t="e">
        <f t="shared" si="8"/>
        <v>#DIV/0!</v>
      </c>
      <c r="P8" s="14" t="e">
        <f t="shared" si="3"/>
        <v>#DIV/0!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 t="e">
        <f>SUM(N32:N38)</f>
        <v>#DIV/0!</v>
      </c>
      <c r="AA8" s="14" t="e">
        <f t="shared" si="6"/>
        <v>#DIV/0!</v>
      </c>
      <c r="AB8" s="21">
        <f>SUM(Q32:Q38)+SUM(R32:R38)</f>
        <v>0</v>
      </c>
      <c r="AC8" s="21" t="e">
        <f>100*SUM(Q32:Q38)/AB8</f>
        <v>#DIV/0!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 t="e">
        <f t="shared" si="2"/>
        <v>#DIV/0!</v>
      </c>
      <c r="O9" s="21" t="e">
        <f t="shared" si="8"/>
        <v>#DIV/0!</v>
      </c>
      <c r="P9" s="14" t="e">
        <f t="shared" si="3"/>
        <v>#DIV/0!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 t="e">
        <f>SUM(N39:N45)</f>
        <v>#DIV/0!</v>
      </c>
      <c r="AA9" s="14" t="e">
        <f t="shared" si="6"/>
        <v>#DIV/0!</v>
      </c>
      <c r="AB9" s="21">
        <f>SUM(Q39:Q45)+SUM(R39:R45)</f>
        <v>0</v>
      </c>
      <c r="AC9" s="21" t="e">
        <f>100*SUM(Q39:Q45)/AB9</f>
        <v>#DIV/0!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 t="e">
        <f t="shared" si="2"/>
        <v>#DIV/0!</v>
      </c>
      <c r="O10" s="21" t="e">
        <f t="shared" si="8"/>
        <v>#DIV/0!</v>
      </c>
      <c r="P10" s="14" t="e">
        <f t="shared" si="3"/>
        <v>#DIV/0!</v>
      </c>
      <c r="Q10" s="18">
        <f t="shared" si="4"/>
        <v>0</v>
      </c>
      <c r="R10" s="18">
        <f t="shared" si="5"/>
        <v>0</v>
      </c>
      <c r="U10" s="17" t="s">
        <v>4</v>
      </c>
      <c r="V10" s="14" t="e">
        <f>100*(+C96/(B96+C96))</f>
        <v>#DIV/0!</v>
      </c>
      <c r="W10" s="13"/>
      <c r="X10" s="24" t="s">
        <v>48</v>
      </c>
      <c r="Z10" s="21" t="e">
        <f>SUM(N46:N52)</f>
        <v>#DIV/0!</v>
      </c>
      <c r="AA10" s="14" t="e">
        <f t="shared" si="6"/>
        <v>#DIV/0!</v>
      </c>
      <c r="AB10" s="21">
        <f>SUM(Q46:Q52)+SUM(R46:R52)</f>
        <v>0</v>
      </c>
      <c r="AC10" s="21" t="e">
        <f>100*SUM(Q46:Q52)/AB10</f>
        <v>#DIV/0!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 t="e">
        <f t="shared" si="2"/>
        <v>#DIV/0!</v>
      </c>
      <c r="O11" s="21" t="e">
        <f t="shared" si="8"/>
        <v>#DIV/0!</v>
      </c>
      <c r="P11" s="14" t="e">
        <f t="shared" si="3"/>
        <v>#DIV/0!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 t="e">
        <f>SUM(N53:N59)</f>
        <v>#DIV/0!</v>
      </c>
      <c r="AA11" s="14" t="e">
        <f t="shared" si="6"/>
        <v>#DIV/0!</v>
      </c>
      <c r="AB11" s="21">
        <f>SUM(Q53:Q59)+SUM(R53:R59)</f>
        <v>0</v>
      </c>
      <c r="AC11" s="21" t="e">
        <f>100*SUM(Q53:Q59)/AB11</f>
        <v>#DIV/0!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 t="e">
        <f t="shared" si="2"/>
        <v>#DIV/0!</v>
      </c>
      <c r="O12" s="21" t="e">
        <f t="shared" si="8"/>
        <v>#DIV/0!</v>
      </c>
      <c r="P12" s="14" t="e">
        <f t="shared" si="3"/>
        <v>#DIV/0!</v>
      </c>
      <c r="Q12" s="18">
        <f t="shared" si="4"/>
        <v>0</v>
      </c>
      <c r="R12" s="18">
        <f t="shared" si="5"/>
        <v>0</v>
      </c>
      <c r="U12" s="17" t="s">
        <v>50</v>
      </c>
      <c r="V12" s="14" t="e">
        <f>100*((G96+C96)/(B96+C96+F96+G96))</f>
        <v>#DIV/0!</v>
      </c>
      <c r="W12" s="13"/>
      <c r="X12" s="24" t="s">
        <v>51</v>
      </c>
      <c r="Z12" s="21" t="e">
        <f>SUM(N60:N66)</f>
        <v>#DIV/0!</v>
      </c>
      <c r="AA12" s="14" t="e">
        <f t="shared" si="6"/>
        <v>#DIV/0!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 t="e">
        <f t="shared" si="2"/>
        <v>#DIV/0!</v>
      </c>
      <c r="O13" s="21" t="e">
        <f t="shared" si="8"/>
        <v>#DIV/0!</v>
      </c>
      <c r="P13" s="14" t="e">
        <f t="shared" si="3"/>
        <v>#DIV/0!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 t="e">
        <f>SUM(N67:N73)</f>
        <v>#DIV/0!</v>
      </c>
      <c r="AA13" s="14" t="e">
        <f t="shared" si="6"/>
        <v>#DIV/0!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0</v>
      </c>
      <c r="M14" s="18">
        <f t="shared" si="7"/>
        <v>0</v>
      </c>
      <c r="N14" s="14" t="e">
        <f t="shared" si="2"/>
        <v>#DIV/0!</v>
      </c>
      <c r="O14" s="21" t="e">
        <f t="shared" si="8"/>
        <v>#DIV/0!</v>
      </c>
      <c r="P14" s="14" t="e">
        <f t="shared" si="3"/>
        <v>#DIV/0!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 t="e">
        <f>SUM(N74:N80)</f>
        <v>#DIV/0!</v>
      </c>
      <c r="AA14" s="14" t="e">
        <f t="shared" si="6"/>
        <v>#DIV/0!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0</v>
      </c>
      <c r="N15" s="14" t="e">
        <f t="shared" si="2"/>
        <v>#DIV/0!</v>
      </c>
      <c r="O15" s="21" t="e">
        <f t="shared" si="8"/>
        <v>#DIV/0!</v>
      </c>
      <c r="P15" s="14" t="e">
        <f t="shared" si="3"/>
        <v>#DIV/0!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 t="e">
        <f>SUM(N81:N87)</f>
        <v>#DIV/0!</v>
      </c>
      <c r="AA15" s="14" t="e">
        <f t="shared" si="6"/>
        <v>#DIV/0!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0</v>
      </c>
      <c r="N16" s="14" t="e">
        <f t="shared" si="2"/>
        <v>#DIV/0!</v>
      </c>
      <c r="O16" s="21" t="e">
        <f t="shared" si="8"/>
        <v>#DIV/0!</v>
      </c>
      <c r="P16" s="14" t="e">
        <f t="shared" si="3"/>
        <v>#DIV/0!</v>
      </c>
      <c r="Q16" s="18">
        <f t="shared" si="4"/>
        <v>0</v>
      </c>
      <c r="R16" s="18">
        <f t="shared" si="5"/>
        <v>0</v>
      </c>
      <c r="X16" s="24" t="s">
        <v>55</v>
      </c>
      <c r="Z16" s="21" t="e">
        <f>SUM(N88:N94)</f>
        <v>#DIV/0!</v>
      </c>
      <c r="AA16" s="14" t="e">
        <f t="shared" si="6"/>
        <v>#DIV/0!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0</v>
      </c>
      <c r="M17" s="18">
        <f t="shared" si="7"/>
        <v>0</v>
      </c>
      <c r="N17" s="14" t="e">
        <f t="shared" si="2"/>
        <v>#DIV/0!</v>
      </c>
      <c r="O17" s="21" t="e">
        <f t="shared" si="8"/>
        <v>#DIV/0!</v>
      </c>
      <c r="P17" s="14" t="e">
        <f t="shared" si="3"/>
        <v>#DIV/0!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 t="e">
        <f>SUM(Z4:Z16)</f>
        <v>#DIV/0!</v>
      </c>
      <c r="AA17" s="18" t="e">
        <f>SUM(AA4:AA16)</f>
        <v>#DIV/0!</v>
      </c>
      <c r="AB17" s="18">
        <f>SUM(AB4:AB16)</f>
        <v>0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7"/>
        <v>0</v>
      </c>
      <c r="N18" s="14" t="e">
        <f t="shared" si="2"/>
        <v>#DIV/0!</v>
      </c>
      <c r="O18" s="21" t="e">
        <f t="shared" si="8"/>
        <v>#DIV/0!</v>
      </c>
      <c r="P18" s="14" t="e">
        <f t="shared" si="3"/>
        <v>#DIV/0!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7"/>
        <v>0</v>
      </c>
      <c r="N19" s="14" t="e">
        <f t="shared" si="2"/>
        <v>#DIV/0!</v>
      </c>
      <c r="O19" s="21" t="e">
        <f t="shared" si="8"/>
        <v>#DIV/0!</v>
      </c>
      <c r="P19" s="14" t="e">
        <f t="shared" si="3"/>
        <v>#DIV/0!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0</v>
      </c>
      <c r="M20" s="18">
        <f t="shared" si="7"/>
        <v>0</v>
      </c>
      <c r="N20" s="14" t="e">
        <f t="shared" si="2"/>
        <v>#DIV/0!</v>
      </c>
      <c r="O20" s="21" t="e">
        <f t="shared" si="8"/>
        <v>#DIV/0!</v>
      </c>
      <c r="P20" s="14" t="e">
        <f t="shared" si="3"/>
        <v>#DIV/0!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0</v>
      </c>
      <c r="M21" s="18">
        <f t="shared" si="7"/>
        <v>0</v>
      </c>
      <c r="N21" s="14" t="e">
        <f t="shared" si="2"/>
        <v>#DIV/0!</v>
      </c>
      <c r="O21" s="21" t="e">
        <f t="shared" si="8"/>
        <v>#DIV/0!</v>
      </c>
      <c r="P21" s="14" t="e">
        <f t="shared" si="3"/>
        <v>#DIV/0!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0</v>
      </c>
      <c r="M22" s="18">
        <f t="shared" si="7"/>
        <v>0</v>
      </c>
      <c r="N22" s="14" t="e">
        <f t="shared" si="2"/>
        <v>#DIV/0!</v>
      </c>
      <c r="O22" s="21" t="e">
        <f t="shared" si="8"/>
        <v>#DIV/0!</v>
      </c>
      <c r="P22" s="14" t="e">
        <f t="shared" si="3"/>
        <v>#DIV/0!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0</v>
      </c>
      <c r="M23" s="18">
        <f t="shared" si="7"/>
        <v>0</v>
      </c>
      <c r="N23" s="14" t="e">
        <f t="shared" si="2"/>
        <v>#DIV/0!</v>
      </c>
      <c r="O23" s="21" t="e">
        <f t="shared" si="8"/>
        <v>#DIV/0!</v>
      </c>
      <c r="P23" s="14" t="e">
        <f t="shared" si="3"/>
        <v>#DIV/0!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0</v>
      </c>
      <c r="M24" s="18">
        <f t="shared" si="7"/>
        <v>0</v>
      </c>
      <c r="N24" s="14" t="e">
        <f t="shared" si="2"/>
        <v>#DIV/0!</v>
      </c>
      <c r="O24" s="21" t="e">
        <f t="shared" si="8"/>
        <v>#DIV/0!</v>
      </c>
      <c r="P24" s="14" t="e">
        <f t="shared" si="3"/>
        <v>#DIV/0!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0</v>
      </c>
      <c r="M25" s="18">
        <f t="shared" si="9"/>
        <v>0</v>
      </c>
      <c r="N25" s="14" t="e">
        <f t="shared" si="2"/>
        <v>#DIV/0!</v>
      </c>
      <c r="O25" s="21" t="e">
        <f t="shared" si="8"/>
        <v>#DIV/0!</v>
      </c>
      <c r="P25" s="14" t="e">
        <f t="shared" si="3"/>
        <v>#DIV/0!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0</v>
      </c>
      <c r="M26" s="18">
        <f t="shared" si="9"/>
        <v>0</v>
      </c>
      <c r="N26" s="14" t="e">
        <f t="shared" si="2"/>
        <v>#DIV/0!</v>
      </c>
      <c r="O26" s="21" t="e">
        <f t="shared" si="8"/>
        <v>#DIV/0!</v>
      </c>
      <c r="P26" s="14" t="e">
        <f t="shared" si="3"/>
        <v>#DIV/0!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9"/>
        <v>0</v>
      </c>
      <c r="M27" s="18">
        <f t="shared" si="9"/>
        <v>0</v>
      </c>
      <c r="N27" s="14" t="e">
        <f t="shared" si="2"/>
        <v>#DIV/0!</v>
      </c>
      <c r="O27" s="21" t="e">
        <f t="shared" si="8"/>
        <v>#DIV/0!</v>
      </c>
      <c r="P27" s="14" t="e">
        <f t="shared" si="3"/>
        <v>#DIV/0!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0</v>
      </c>
      <c r="M28" s="18">
        <f t="shared" si="9"/>
        <v>0</v>
      </c>
      <c r="N28" s="14" t="e">
        <f t="shared" si="2"/>
        <v>#DIV/0!</v>
      </c>
      <c r="O28" s="21" t="e">
        <f t="shared" si="8"/>
        <v>#DIV/0!</v>
      </c>
      <c r="P28" s="14" t="e">
        <f t="shared" si="3"/>
        <v>#DIV/0!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0</v>
      </c>
      <c r="M29" s="18">
        <f t="shared" si="9"/>
        <v>0</v>
      </c>
      <c r="N29" s="14" t="e">
        <f t="shared" si="2"/>
        <v>#DIV/0!</v>
      </c>
      <c r="O29" s="21" t="e">
        <f t="shared" si="8"/>
        <v>#DIV/0!</v>
      </c>
      <c r="P29" s="14" t="e">
        <f t="shared" si="3"/>
        <v>#DIV/0!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0</v>
      </c>
      <c r="M30" s="18">
        <f t="shared" si="9"/>
        <v>0</v>
      </c>
      <c r="N30" s="14" t="e">
        <f t="shared" si="2"/>
        <v>#DIV/0!</v>
      </c>
      <c r="O30" s="21" t="e">
        <f t="shared" si="8"/>
        <v>#DIV/0!</v>
      </c>
      <c r="P30" s="14" t="e">
        <f t="shared" si="3"/>
        <v>#DIV/0!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0</v>
      </c>
      <c r="M31" s="18">
        <f t="shared" si="9"/>
        <v>0</v>
      </c>
      <c r="N31" s="14" t="e">
        <f t="shared" si="2"/>
        <v>#DIV/0!</v>
      </c>
      <c r="O31" s="21" t="e">
        <f t="shared" si="8"/>
        <v>#DIV/0!</v>
      </c>
      <c r="P31" s="14" t="e">
        <f t="shared" si="3"/>
        <v>#DIV/0!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0</v>
      </c>
      <c r="M32" s="18">
        <f t="shared" si="9"/>
        <v>0</v>
      </c>
      <c r="N32" s="14" t="e">
        <f t="shared" si="2"/>
        <v>#DIV/0!</v>
      </c>
      <c r="O32" s="21" t="e">
        <f t="shared" si="8"/>
        <v>#DIV/0!</v>
      </c>
      <c r="P32" s="14" t="e">
        <f t="shared" si="3"/>
        <v>#DIV/0!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0</v>
      </c>
      <c r="M33" s="18">
        <f t="shared" si="9"/>
        <v>0</v>
      </c>
      <c r="N33" s="14" t="e">
        <f t="shared" si="2"/>
        <v>#DIV/0!</v>
      </c>
      <c r="O33" s="21" t="e">
        <f t="shared" si="8"/>
        <v>#DIV/0!</v>
      </c>
      <c r="P33" s="14" t="e">
        <f t="shared" si="3"/>
        <v>#DIV/0!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0</v>
      </c>
      <c r="M34" s="18">
        <f t="shared" si="9"/>
        <v>0</v>
      </c>
      <c r="N34" s="14" t="e">
        <f t="shared" si="2"/>
        <v>#DIV/0!</v>
      </c>
      <c r="O34" s="21" t="e">
        <f t="shared" si="8"/>
        <v>#DIV/0!</v>
      </c>
      <c r="P34" s="14" t="e">
        <f t="shared" si="3"/>
        <v>#DIV/0!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0</v>
      </c>
      <c r="M35" s="18">
        <f t="shared" si="9"/>
        <v>0</v>
      </c>
      <c r="N35" s="14" t="e">
        <f t="shared" si="2"/>
        <v>#DIV/0!</v>
      </c>
      <c r="O35" s="21" t="e">
        <f t="shared" si="8"/>
        <v>#DIV/0!</v>
      </c>
      <c r="P35" s="14" t="e">
        <f t="shared" si="3"/>
        <v>#DIV/0!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0</v>
      </c>
      <c r="M36" s="18">
        <f t="shared" si="9"/>
        <v>0</v>
      </c>
      <c r="N36" s="14" t="e">
        <f aca="true" t="shared" si="12" ref="N36:N67">(+J36+K36)*($J$96/($J$96+$K$96))</f>
        <v>#DIV/0!</v>
      </c>
      <c r="O36" s="21" t="e">
        <f t="shared" si="8"/>
        <v>#DIV/0!</v>
      </c>
      <c r="P36" s="14" t="e">
        <f aca="true" t="shared" si="13" ref="P36:P67">O36*100/$N$96</f>
        <v>#DIV/0!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0</v>
      </c>
      <c r="M37" s="18">
        <f t="shared" si="9"/>
        <v>0</v>
      </c>
      <c r="N37" s="14" t="e">
        <f t="shared" si="12"/>
        <v>#DIV/0!</v>
      </c>
      <c r="O37" s="21" t="e">
        <f aca="true" t="shared" si="16" ref="O37:O68">O36+N37</f>
        <v>#DIV/0!</v>
      </c>
      <c r="P37" s="14" t="e">
        <f t="shared" si="13"/>
        <v>#DIV/0!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0</v>
      </c>
      <c r="M38" s="18">
        <f t="shared" si="9"/>
        <v>0</v>
      </c>
      <c r="N38" s="14" t="e">
        <f t="shared" si="12"/>
        <v>#DIV/0!</v>
      </c>
      <c r="O38" s="21" t="e">
        <f t="shared" si="16"/>
        <v>#DIV/0!</v>
      </c>
      <c r="P38" s="14" t="e">
        <f t="shared" si="13"/>
        <v>#DIV/0!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0</v>
      </c>
      <c r="M39" s="18">
        <f t="shared" si="9"/>
        <v>0</v>
      </c>
      <c r="N39" s="14" t="e">
        <f t="shared" si="12"/>
        <v>#DIV/0!</v>
      </c>
      <c r="O39" s="21" t="e">
        <f t="shared" si="16"/>
        <v>#DIV/0!</v>
      </c>
      <c r="P39" s="14" t="e">
        <f t="shared" si="13"/>
        <v>#DIV/0!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0</v>
      </c>
      <c r="M40" s="18">
        <f t="shared" si="9"/>
        <v>0</v>
      </c>
      <c r="N40" s="14" t="e">
        <f t="shared" si="12"/>
        <v>#DIV/0!</v>
      </c>
      <c r="O40" s="21" t="e">
        <f t="shared" si="16"/>
        <v>#DIV/0!</v>
      </c>
      <c r="P40" s="14" t="e">
        <f t="shared" si="13"/>
        <v>#DIV/0!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0</v>
      </c>
      <c r="M41" s="18">
        <f t="shared" si="9"/>
        <v>0</v>
      </c>
      <c r="N41" s="14" t="e">
        <f t="shared" si="12"/>
        <v>#DIV/0!</v>
      </c>
      <c r="O41" s="21" t="e">
        <f t="shared" si="16"/>
        <v>#DIV/0!</v>
      </c>
      <c r="P41" s="14" t="e">
        <f t="shared" si="13"/>
        <v>#DIV/0!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0</v>
      </c>
      <c r="M42" s="18">
        <f t="shared" si="9"/>
        <v>0</v>
      </c>
      <c r="N42" s="14" t="e">
        <f t="shared" si="12"/>
        <v>#DIV/0!</v>
      </c>
      <c r="O42" s="21" t="e">
        <f t="shared" si="16"/>
        <v>#DIV/0!</v>
      </c>
      <c r="P42" s="14" t="e">
        <f t="shared" si="13"/>
        <v>#DIV/0!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0</v>
      </c>
      <c r="M43" s="18">
        <f t="shared" si="9"/>
        <v>0</v>
      </c>
      <c r="N43" s="14" t="e">
        <f t="shared" si="12"/>
        <v>#DIV/0!</v>
      </c>
      <c r="O43" s="21" t="e">
        <f t="shared" si="16"/>
        <v>#DIV/0!</v>
      </c>
      <c r="P43" s="14" t="e">
        <f t="shared" si="13"/>
        <v>#DIV/0!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0</v>
      </c>
      <c r="M44" s="18">
        <f t="shared" si="9"/>
        <v>0</v>
      </c>
      <c r="N44" s="14" t="e">
        <f t="shared" si="12"/>
        <v>#DIV/0!</v>
      </c>
      <c r="O44" s="21" t="e">
        <f t="shared" si="16"/>
        <v>#DIV/0!</v>
      </c>
      <c r="P44" s="14" t="e">
        <f t="shared" si="13"/>
        <v>#DIV/0!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0</v>
      </c>
      <c r="M45" s="18">
        <f t="shared" si="17"/>
        <v>0</v>
      </c>
      <c r="N45" s="14" t="e">
        <f t="shared" si="12"/>
        <v>#DIV/0!</v>
      </c>
      <c r="O45" s="21" t="e">
        <f t="shared" si="16"/>
        <v>#DIV/0!</v>
      </c>
      <c r="P45" s="14" t="e">
        <f t="shared" si="13"/>
        <v>#DIV/0!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0</v>
      </c>
      <c r="M46" s="18">
        <f t="shared" si="17"/>
        <v>0</v>
      </c>
      <c r="N46" s="14" t="e">
        <f t="shared" si="12"/>
        <v>#DIV/0!</v>
      </c>
      <c r="O46" s="21" t="e">
        <f t="shared" si="16"/>
        <v>#DIV/0!</v>
      </c>
      <c r="P46" s="14" t="e">
        <f t="shared" si="13"/>
        <v>#DIV/0!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0</v>
      </c>
      <c r="M47" s="18">
        <f t="shared" si="17"/>
        <v>0</v>
      </c>
      <c r="N47" s="14" t="e">
        <f t="shared" si="12"/>
        <v>#DIV/0!</v>
      </c>
      <c r="O47" s="21" t="e">
        <f t="shared" si="16"/>
        <v>#DIV/0!</v>
      </c>
      <c r="P47" s="14" t="e">
        <f t="shared" si="13"/>
        <v>#DIV/0!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0</v>
      </c>
      <c r="M48" s="18">
        <f t="shared" si="17"/>
        <v>0</v>
      </c>
      <c r="N48" s="14" t="e">
        <f t="shared" si="12"/>
        <v>#DIV/0!</v>
      </c>
      <c r="O48" s="21" t="e">
        <f t="shared" si="16"/>
        <v>#DIV/0!</v>
      </c>
      <c r="P48" s="14" t="e">
        <f t="shared" si="13"/>
        <v>#DIV/0!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0</v>
      </c>
      <c r="M49" s="18">
        <f t="shared" si="17"/>
        <v>0</v>
      </c>
      <c r="N49" s="14" t="e">
        <f t="shared" si="12"/>
        <v>#DIV/0!</v>
      </c>
      <c r="O49" s="21" t="e">
        <f t="shared" si="16"/>
        <v>#DIV/0!</v>
      </c>
      <c r="P49" s="14" t="e">
        <f t="shared" si="13"/>
        <v>#DIV/0!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0</v>
      </c>
      <c r="M50" s="18">
        <f t="shared" si="17"/>
        <v>0</v>
      </c>
      <c r="N50" s="14" t="e">
        <f t="shared" si="12"/>
        <v>#DIV/0!</v>
      </c>
      <c r="O50" s="21" t="e">
        <f t="shared" si="16"/>
        <v>#DIV/0!</v>
      </c>
      <c r="P50" s="14" t="e">
        <f t="shared" si="13"/>
        <v>#DIV/0!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0</v>
      </c>
      <c r="M51" s="18">
        <f t="shared" si="17"/>
        <v>0</v>
      </c>
      <c r="N51" s="14" t="e">
        <f t="shared" si="12"/>
        <v>#DIV/0!</v>
      </c>
      <c r="O51" s="21" t="e">
        <f t="shared" si="16"/>
        <v>#DIV/0!</v>
      </c>
      <c r="P51" s="14" t="e">
        <f t="shared" si="13"/>
        <v>#DIV/0!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0</v>
      </c>
      <c r="M52" s="18">
        <f t="shared" si="17"/>
        <v>0</v>
      </c>
      <c r="N52" s="14" t="e">
        <f t="shared" si="12"/>
        <v>#DIV/0!</v>
      </c>
      <c r="O52" s="21" t="e">
        <f t="shared" si="16"/>
        <v>#DIV/0!</v>
      </c>
      <c r="P52" s="14" t="e">
        <f t="shared" si="13"/>
        <v>#DIV/0!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0</v>
      </c>
      <c r="M53" s="18">
        <f t="shared" si="17"/>
        <v>0</v>
      </c>
      <c r="N53" s="14" t="e">
        <f t="shared" si="12"/>
        <v>#DIV/0!</v>
      </c>
      <c r="O53" s="21" t="e">
        <f t="shared" si="16"/>
        <v>#DIV/0!</v>
      </c>
      <c r="P53" s="14" t="e">
        <f t="shared" si="13"/>
        <v>#DIV/0!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0</v>
      </c>
      <c r="M54" s="18">
        <f t="shared" si="17"/>
        <v>0</v>
      </c>
      <c r="N54" s="14" t="e">
        <f t="shared" si="12"/>
        <v>#DIV/0!</v>
      </c>
      <c r="O54" s="21" t="e">
        <f t="shared" si="16"/>
        <v>#DIV/0!</v>
      </c>
      <c r="P54" s="14" t="e">
        <f t="shared" si="13"/>
        <v>#DIV/0!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0</v>
      </c>
      <c r="M55" s="18">
        <f t="shared" si="17"/>
        <v>0</v>
      </c>
      <c r="N55" s="14" t="e">
        <f t="shared" si="12"/>
        <v>#DIV/0!</v>
      </c>
      <c r="O55" s="21" t="e">
        <f t="shared" si="16"/>
        <v>#DIV/0!</v>
      </c>
      <c r="P55" s="14" t="e">
        <f t="shared" si="13"/>
        <v>#DIV/0!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0</v>
      </c>
      <c r="M56" s="18">
        <f t="shared" si="17"/>
        <v>0</v>
      </c>
      <c r="N56" s="14" t="e">
        <f t="shared" si="12"/>
        <v>#DIV/0!</v>
      </c>
      <c r="O56" s="21" t="e">
        <f t="shared" si="16"/>
        <v>#DIV/0!</v>
      </c>
      <c r="P56" s="14" t="e">
        <f t="shared" si="13"/>
        <v>#DIV/0!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0</v>
      </c>
      <c r="M57" s="18">
        <f t="shared" si="17"/>
        <v>0</v>
      </c>
      <c r="N57" s="14" t="e">
        <f t="shared" si="12"/>
        <v>#DIV/0!</v>
      </c>
      <c r="O57" s="21" t="e">
        <f t="shared" si="16"/>
        <v>#DIV/0!</v>
      </c>
      <c r="P57" s="14" t="e">
        <f t="shared" si="13"/>
        <v>#DIV/0!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0</v>
      </c>
      <c r="M58" s="18">
        <f t="shared" si="17"/>
        <v>0</v>
      </c>
      <c r="N58" s="14" t="e">
        <f t="shared" si="12"/>
        <v>#DIV/0!</v>
      </c>
      <c r="O58" s="21" t="e">
        <f t="shared" si="16"/>
        <v>#DIV/0!</v>
      </c>
      <c r="P58" s="14" t="e">
        <f t="shared" si="13"/>
        <v>#DIV/0!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0</v>
      </c>
      <c r="M59" s="18">
        <f t="shared" si="17"/>
        <v>0</v>
      </c>
      <c r="N59" s="14" t="e">
        <f t="shared" si="12"/>
        <v>#DIV/0!</v>
      </c>
      <c r="O59" s="21" t="e">
        <f t="shared" si="16"/>
        <v>#DIV/0!</v>
      </c>
      <c r="P59" s="14" t="e">
        <f t="shared" si="13"/>
        <v>#DIV/0!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0</v>
      </c>
      <c r="M60" s="18">
        <f t="shared" si="17"/>
        <v>0</v>
      </c>
      <c r="N60" s="14" t="e">
        <f t="shared" si="12"/>
        <v>#DIV/0!</v>
      </c>
      <c r="O60" s="21" t="e">
        <f t="shared" si="16"/>
        <v>#DIV/0!</v>
      </c>
      <c r="P60" s="14" t="e">
        <f t="shared" si="13"/>
        <v>#DIV/0!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0</v>
      </c>
      <c r="M61" s="18">
        <f t="shared" si="17"/>
        <v>0</v>
      </c>
      <c r="N61" s="14" t="e">
        <f t="shared" si="12"/>
        <v>#DIV/0!</v>
      </c>
      <c r="O61" s="21" t="e">
        <f t="shared" si="16"/>
        <v>#DIV/0!</v>
      </c>
      <c r="P61" s="14" t="e">
        <f t="shared" si="13"/>
        <v>#DIV/0!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0</v>
      </c>
      <c r="M62" s="18">
        <f t="shared" si="17"/>
        <v>0</v>
      </c>
      <c r="N62" s="14" t="e">
        <f t="shared" si="12"/>
        <v>#DIV/0!</v>
      </c>
      <c r="O62" s="21" t="e">
        <f t="shared" si="16"/>
        <v>#DIV/0!</v>
      </c>
      <c r="P62" s="14" t="e">
        <f t="shared" si="13"/>
        <v>#DIV/0!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0</v>
      </c>
      <c r="M63" s="18">
        <f t="shared" si="17"/>
        <v>0</v>
      </c>
      <c r="N63" s="14" t="e">
        <f t="shared" si="12"/>
        <v>#DIV/0!</v>
      </c>
      <c r="O63" s="21" t="e">
        <f t="shared" si="16"/>
        <v>#DIV/0!</v>
      </c>
      <c r="P63" s="14" t="e">
        <f t="shared" si="13"/>
        <v>#DIV/0!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0</v>
      </c>
      <c r="M64" s="18">
        <f t="shared" si="17"/>
        <v>0</v>
      </c>
      <c r="N64" s="14" t="e">
        <f t="shared" si="12"/>
        <v>#DIV/0!</v>
      </c>
      <c r="O64" s="21" t="e">
        <f t="shared" si="16"/>
        <v>#DIV/0!</v>
      </c>
      <c r="P64" s="14" t="e">
        <f t="shared" si="13"/>
        <v>#DIV/0!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0</v>
      </c>
      <c r="M65" s="18">
        <f t="shared" si="18"/>
        <v>0</v>
      </c>
      <c r="N65" s="14" t="e">
        <f t="shared" si="12"/>
        <v>#DIV/0!</v>
      </c>
      <c r="O65" s="21" t="e">
        <f t="shared" si="16"/>
        <v>#DIV/0!</v>
      </c>
      <c r="P65" s="14" t="e">
        <f t="shared" si="13"/>
        <v>#DIV/0!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0</v>
      </c>
      <c r="M66" s="18">
        <f t="shared" si="18"/>
        <v>0</v>
      </c>
      <c r="N66" s="14" t="e">
        <f t="shared" si="12"/>
        <v>#DIV/0!</v>
      </c>
      <c r="O66" s="21" t="e">
        <f t="shared" si="16"/>
        <v>#DIV/0!</v>
      </c>
      <c r="P66" s="14" t="e">
        <f t="shared" si="13"/>
        <v>#DIV/0!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0</v>
      </c>
      <c r="M67" s="18">
        <f t="shared" si="18"/>
        <v>0</v>
      </c>
      <c r="N67" s="14" t="e">
        <f t="shared" si="12"/>
        <v>#DIV/0!</v>
      </c>
      <c r="O67" s="21" t="e">
        <f t="shared" si="16"/>
        <v>#DIV/0!</v>
      </c>
      <c r="P67" s="14" t="e">
        <f t="shared" si="13"/>
        <v>#DIV/0!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0</v>
      </c>
      <c r="M68" s="18">
        <f t="shared" si="18"/>
        <v>0</v>
      </c>
      <c r="N68" s="14" t="e">
        <f aca="true" t="shared" si="21" ref="N68:N94">(+J68+K68)*($J$96/($J$96+$K$96))</f>
        <v>#DIV/0!</v>
      </c>
      <c r="O68" s="21" t="e">
        <f t="shared" si="16"/>
        <v>#DIV/0!</v>
      </c>
      <c r="P68" s="14" t="e">
        <f aca="true" t="shared" si="22" ref="P68:P94">O68*100/$N$96</f>
        <v>#DIV/0!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0</v>
      </c>
      <c r="M69" s="18">
        <f t="shared" si="18"/>
        <v>0</v>
      </c>
      <c r="N69" s="14" t="e">
        <f t="shared" si="21"/>
        <v>#DIV/0!</v>
      </c>
      <c r="O69" s="21" t="e">
        <f aca="true" t="shared" si="25" ref="O69:O94">O68+N69</f>
        <v>#DIV/0!</v>
      </c>
      <c r="P69" s="14" t="e">
        <f t="shared" si="22"/>
        <v>#DIV/0!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0</v>
      </c>
      <c r="M70" s="18">
        <f t="shared" si="18"/>
        <v>0</v>
      </c>
      <c r="N70" s="14" t="e">
        <f t="shared" si="21"/>
        <v>#DIV/0!</v>
      </c>
      <c r="O70" s="21" t="e">
        <f t="shared" si="25"/>
        <v>#DIV/0!</v>
      </c>
      <c r="P70" s="14" t="e">
        <f t="shared" si="22"/>
        <v>#DIV/0!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0</v>
      </c>
      <c r="M71" s="18">
        <f t="shared" si="18"/>
        <v>0</v>
      </c>
      <c r="N71" s="14" t="e">
        <f t="shared" si="21"/>
        <v>#DIV/0!</v>
      </c>
      <c r="O71" s="21" t="e">
        <f t="shared" si="25"/>
        <v>#DIV/0!</v>
      </c>
      <c r="P71" s="14" t="e">
        <f t="shared" si="22"/>
        <v>#DIV/0!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0</v>
      </c>
      <c r="M72" s="18">
        <f t="shared" si="18"/>
        <v>0</v>
      </c>
      <c r="N72" s="14" t="e">
        <f t="shared" si="21"/>
        <v>#DIV/0!</v>
      </c>
      <c r="O72" s="21" t="e">
        <f t="shared" si="25"/>
        <v>#DIV/0!</v>
      </c>
      <c r="P72" s="14" t="e">
        <f t="shared" si="22"/>
        <v>#DIV/0!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0</v>
      </c>
      <c r="M73" s="18">
        <f t="shared" si="18"/>
        <v>0</v>
      </c>
      <c r="N73" s="14" t="e">
        <f t="shared" si="21"/>
        <v>#DIV/0!</v>
      </c>
      <c r="O73" s="21" t="e">
        <f t="shared" si="25"/>
        <v>#DIV/0!</v>
      </c>
      <c r="P73" s="14" t="e">
        <f t="shared" si="22"/>
        <v>#DIV/0!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0</v>
      </c>
      <c r="M74" s="18">
        <f t="shared" si="18"/>
        <v>0</v>
      </c>
      <c r="N74" s="14" t="e">
        <f t="shared" si="21"/>
        <v>#DIV/0!</v>
      </c>
      <c r="O74" s="21" t="e">
        <f t="shared" si="25"/>
        <v>#DIV/0!</v>
      </c>
      <c r="P74" s="14" t="e">
        <f t="shared" si="22"/>
        <v>#DIV/0!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0</v>
      </c>
      <c r="M75" s="18">
        <f t="shared" si="18"/>
        <v>0</v>
      </c>
      <c r="N75" s="14" t="e">
        <f t="shared" si="21"/>
        <v>#DIV/0!</v>
      </c>
      <c r="O75" s="21" t="e">
        <f t="shared" si="25"/>
        <v>#DIV/0!</v>
      </c>
      <c r="P75" s="14" t="e">
        <f t="shared" si="22"/>
        <v>#DIV/0!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0</v>
      </c>
      <c r="M76" s="18">
        <f t="shared" si="18"/>
        <v>0</v>
      </c>
      <c r="N76" s="14" t="e">
        <f t="shared" si="21"/>
        <v>#DIV/0!</v>
      </c>
      <c r="O76" s="21" t="e">
        <f t="shared" si="25"/>
        <v>#DIV/0!</v>
      </c>
      <c r="P76" s="14" t="e">
        <f t="shared" si="22"/>
        <v>#DIV/0!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0</v>
      </c>
      <c r="M77" s="18">
        <f t="shared" si="18"/>
        <v>0</v>
      </c>
      <c r="N77" s="14" t="e">
        <f t="shared" si="21"/>
        <v>#DIV/0!</v>
      </c>
      <c r="O77" s="21" t="e">
        <f t="shared" si="25"/>
        <v>#DIV/0!</v>
      </c>
      <c r="P77" s="14" t="e">
        <f t="shared" si="22"/>
        <v>#DIV/0!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0</v>
      </c>
      <c r="M78" s="18">
        <f t="shared" si="18"/>
        <v>0</v>
      </c>
      <c r="N78" s="14" t="e">
        <f t="shared" si="21"/>
        <v>#DIV/0!</v>
      </c>
      <c r="O78" s="21" t="e">
        <f t="shared" si="25"/>
        <v>#DIV/0!</v>
      </c>
      <c r="P78" s="14" t="e">
        <f t="shared" si="22"/>
        <v>#DIV/0!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0</v>
      </c>
      <c r="M79" s="18">
        <f t="shared" si="18"/>
        <v>0</v>
      </c>
      <c r="N79" s="14" t="e">
        <f t="shared" si="21"/>
        <v>#DIV/0!</v>
      </c>
      <c r="O79" s="21" t="e">
        <f t="shared" si="25"/>
        <v>#DIV/0!</v>
      </c>
      <c r="P79" s="14" t="e">
        <f t="shared" si="22"/>
        <v>#DIV/0!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0</v>
      </c>
      <c r="M80" s="18">
        <f t="shared" si="18"/>
        <v>0</v>
      </c>
      <c r="N80" s="14" t="e">
        <f t="shared" si="21"/>
        <v>#DIV/0!</v>
      </c>
      <c r="O80" s="21" t="e">
        <f t="shared" si="25"/>
        <v>#DIV/0!</v>
      </c>
      <c r="P80" s="14" t="e">
        <f t="shared" si="22"/>
        <v>#DIV/0!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0</v>
      </c>
      <c r="M81" s="18">
        <f t="shared" si="18"/>
        <v>0</v>
      </c>
      <c r="N81" s="14" t="e">
        <f t="shared" si="21"/>
        <v>#DIV/0!</v>
      </c>
      <c r="O81" s="21" t="e">
        <f t="shared" si="25"/>
        <v>#DIV/0!</v>
      </c>
      <c r="P81" s="14" t="e">
        <f t="shared" si="22"/>
        <v>#DIV/0!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0</v>
      </c>
      <c r="M82" s="18">
        <f t="shared" si="18"/>
        <v>0</v>
      </c>
      <c r="N82" s="14" t="e">
        <f t="shared" si="21"/>
        <v>#DIV/0!</v>
      </c>
      <c r="O82" s="21" t="e">
        <f t="shared" si="25"/>
        <v>#DIV/0!</v>
      </c>
      <c r="P82" s="14" t="e">
        <f t="shared" si="22"/>
        <v>#DIV/0!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0</v>
      </c>
      <c r="M83" s="18">
        <f t="shared" si="18"/>
        <v>0</v>
      </c>
      <c r="N83" s="14" t="e">
        <f t="shared" si="21"/>
        <v>#DIV/0!</v>
      </c>
      <c r="O83" s="21" t="e">
        <f t="shared" si="25"/>
        <v>#DIV/0!</v>
      </c>
      <c r="P83" s="14" t="e">
        <f t="shared" si="22"/>
        <v>#DIV/0!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0</v>
      </c>
      <c r="M84" s="18">
        <f t="shared" si="18"/>
        <v>0</v>
      </c>
      <c r="N84" s="14" t="e">
        <f t="shared" si="21"/>
        <v>#DIV/0!</v>
      </c>
      <c r="O84" s="21" t="e">
        <f t="shared" si="25"/>
        <v>#DIV/0!</v>
      </c>
      <c r="P84" s="14" t="e">
        <f t="shared" si="22"/>
        <v>#DIV/0!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0</v>
      </c>
      <c r="M85" s="18">
        <f t="shared" si="26"/>
        <v>0</v>
      </c>
      <c r="N85" s="14" t="e">
        <f t="shared" si="21"/>
        <v>#DIV/0!</v>
      </c>
      <c r="O85" s="21" t="e">
        <f t="shared" si="25"/>
        <v>#DIV/0!</v>
      </c>
      <c r="P85" s="14" t="e">
        <f t="shared" si="22"/>
        <v>#DIV/0!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0</v>
      </c>
      <c r="M86" s="18">
        <f t="shared" si="26"/>
        <v>0</v>
      </c>
      <c r="N86" s="14" t="e">
        <f t="shared" si="21"/>
        <v>#DIV/0!</v>
      </c>
      <c r="O86" s="21" t="e">
        <f t="shared" si="25"/>
        <v>#DIV/0!</v>
      </c>
      <c r="P86" s="14" t="e">
        <f t="shared" si="22"/>
        <v>#DIV/0!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0</v>
      </c>
      <c r="M87" s="18">
        <f t="shared" si="26"/>
        <v>0</v>
      </c>
      <c r="N87" s="14" t="e">
        <f t="shared" si="21"/>
        <v>#DIV/0!</v>
      </c>
      <c r="O87" s="21" t="e">
        <f t="shared" si="25"/>
        <v>#DIV/0!</v>
      </c>
      <c r="P87" s="14" t="e">
        <f t="shared" si="22"/>
        <v>#DIV/0!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0</v>
      </c>
      <c r="M88" s="18">
        <f t="shared" si="26"/>
        <v>0</v>
      </c>
      <c r="N88" s="14" t="e">
        <f t="shared" si="21"/>
        <v>#DIV/0!</v>
      </c>
      <c r="O88" s="21" t="e">
        <f t="shared" si="25"/>
        <v>#DIV/0!</v>
      </c>
      <c r="P88" s="14" t="e">
        <f t="shared" si="22"/>
        <v>#DIV/0!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0</v>
      </c>
      <c r="M89" s="18">
        <f t="shared" si="26"/>
        <v>0</v>
      </c>
      <c r="N89" s="14" t="e">
        <f t="shared" si="21"/>
        <v>#DIV/0!</v>
      </c>
      <c r="O89" s="21" t="e">
        <f t="shared" si="25"/>
        <v>#DIV/0!</v>
      </c>
      <c r="P89" s="14" t="e">
        <f t="shared" si="22"/>
        <v>#DIV/0!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0</v>
      </c>
      <c r="M90" s="18">
        <f t="shared" si="26"/>
        <v>0</v>
      </c>
      <c r="N90" s="14" t="e">
        <f t="shared" si="21"/>
        <v>#DIV/0!</v>
      </c>
      <c r="O90" s="21" t="e">
        <f t="shared" si="25"/>
        <v>#DIV/0!</v>
      </c>
      <c r="P90" s="14" t="e">
        <f t="shared" si="22"/>
        <v>#DIV/0!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0</v>
      </c>
      <c r="M91" s="18">
        <f t="shared" si="26"/>
        <v>0</v>
      </c>
      <c r="N91" s="14" t="e">
        <f t="shared" si="21"/>
        <v>#DIV/0!</v>
      </c>
      <c r="O91" s="21" t="e">
        <f t="shared" si="25"/>
        <v>#DIV/0!</v>
      </c>
      <c r="P91" s="14" t="e">
        <f t="shared" si="22"/>
        <v>#DIV/0!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0</v>
      </c>
      <c r="M92" s="18">
        <f t="shared" si="26"/>
        <v>0</v>
      </c>
      <c r="N92" s="14" t="e">
        <f t="shared" si="21"/>
        <v>#DIV/0!</v>
      </c>
      <c r="O92" s="21" t="e">
        <f t="shared" si="25"/>
        <v>#DIV/0!</v>
      </c>
      <c r="P92" s="14" t="e">
        <f t="shared" si="22"/>
        <v>#DIV/0!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0</v>
      </c>
      <c r="M93" s="18">
        <f t="shared" si="26"/>
        <v>0</v>
      </c>
      <c r="N93" s="14" t="e">
        <f t="shared" si="21"/>
        <v>#DIV/0!</v>
      </c>
      <c r="O93" s="21" t="e">
        <f t="shared" si="25"/>
        <v>#DIV/0!</v>
      </c>
      <c r="P93" s="14" t="e">
        <f t="shared" si="22"/>
        <v>#DIV/0!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0</v>
      </c>
      <c r="M94" s="18">
        <f t="shared" si="26"/>
        <v>0</v>
      </c>
      <c r="N94" s="14" t="e">
        <f t="shared" si="21"/>
        <v>#DIV/0!</v>
      </c>
      <c r="O94" s="21" t="e">
        <f t="shared" si="25"/>
        <v>#DIV/0!</v>
      </c>
      <c r="P94" s="14" t="e">
        <f t="shared" si="22"/>
        <v>#DIV/0!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0</v>
      </c>
      <c r="C96" s="18">
        <f t="shared" si="27"/>
        <v>0</v>
      </c>
      <c r="D96" s="18">
        <f t="shared" si="27"/>
        <v>0</v>
      </c>
      <c r="E96" s="18">
        <f t="shared" si="27"/>
        <v>0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0</v>
      </c>
      <c r="K96" s="18">
        <f t="shared" si="27"/>
        <v>0</v>
      </c>
      <c r="L96" s="18"/>
      <c r="M96" s="18"/>
      <c r="N96" s="18" t="e">
        <f>SUM(N4:N94)</f>
        <v>#DIV/0!</v>
      </c>
      <c r="O96" s="18"/>
      <c r="P96" s="18"/>
      <c r="Q96" s="18">
        <f>SUM(Q4:Q94)</f>
        <v>0</v>
      </c>
      <c r="R96" s="18">
        <f>SUM(R4:R94)</f>
        <v>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7">
      <selection activeCell="G99" sqref="G9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58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2000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106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72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1.1666666666666667</v>
      </c>
      <c r="AA4" s="14">
        <f aca="true" t="shared" si="6" ref="AA4:AA16">Z4*100/$Z$17</f>
        <v>4.166666666666667</v>
      </c>
      <c r="AB4" s="21">
        <f>SUM(Q4:Q10)+SUM(R4:R10)</f>
        <v>15</v>
      </c>
      <c r="AC4" s="21">
        <f>100*SUM(Q4:Q10)/AB4</f>
        <v>60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17</v>
      </c>
      <c r="W5" s="13"/>
      <c r="X5" s="13"/>
      <c r="Y5" s="23" t="s">
        <v>40</v>
      </c>
      <c r="Z5" s="21">
        <f>SUM(N11:N17)</f>
        <v>1.9444444444444446</v>
      </c>
      <c r="AA5" s="14">
        <f t="shared" si="6"/>
        <v>6.944444444444445</v>
      </c>
      <c r="AB5" s="21">
        <f>SUM(Q11:Q17)+SUM(R11:R17)</f>
        <v>5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>
        <v>1</v>
      </c>
      <c r="E6" s="20"/>
      <c r="F6" s="20"/>
      <c r="G6" s="20">
        <v>1</v>
      </c>
      <c r="H6" s="20"/>
      <c r="I6" s="20"/>
      <c r="J6" s="18">
        <f t="shared" si="0"/>
        <v>-1</v>
      </c>
      <c r="K6" s="18">
        <f t="shared" si="1"/>
        <v>1</v>
      </c>
      <c r="L6" s="18">
        <f t="shared" si="7"/>
        <v>-1</v>
      </c>
      <c r="M6" s="18">
        <f t="shared" si="8"/>
        <v>1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1</v>
      </c>
      <c r="R6" s="18">
        <f t="shared" si="5"/>
        <v>1</v>
      </c>
      <c r="T6" s="17" t="s">
        <v>41</v>
      </c>
      <c r="V6" s="18">
        <f>Q96</f>
        <v>89</v>
      </c>
      <c r="W6" s="13"/>
      <c r="X6" s="23" t="s">
        <v>42</v>
      </c>
      <c r="Z6" s="21">
        <f>SUM(N18:N24)</f>
        <v>4.666666666666667</v>
      </c>
      <c r="AA6" s="14">
        <f t="shared" si="6"/>
        <v>16.666666666666668</v>
      </c>
      <c r="AB6" s="21">
        <f>SUM(Q18:Q24)+SUM(R18:R24)</f>
        <v>12</v>
      </c>
      <c r="AC6" s="21">
        <f>100*SUM(Q18:Q24)/AB6</f>
        <v>100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-1</v>
      </c>
      <c r="M7" s="18">
        <f t="shared" si="8"/>
        <v>1</v>
      </c>
      <c r="N7" s="14">
        <f t="shared" si="2"/>
        <v>0</v>
      </c>
      <c r="O7" s="21">
        <f t="shared" si="9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83.9622641509434</v>
      </c>
      <c r="W7" s="13"/>
      <c r="Y7" s="23" t="s">
        <v>44</v>
      </c>
      <c r="Z7" s="21">
        <f>SUM(N25:N31)</f>
        <v>9.333333333333332</v>
      </c>
      <c r="AA7" s="14">
        <f t="shared" si="6"/>
        <v>33.33333333333333</v>
      </c>
      <c r="AB7" s="21">
        <f>SUM(Q25:Q31)+SUM(R25:R31)</f>
        <v>26</v>
      </c>
      <c r="AC7" s="21">
        <f>100*SUM(Q25:Q31)/AB7</f>
        <v>96.15384615384616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-1</v>
      </c>
      <c r="M8" s="18">
        <f t="shared" si="8"/>
        <v>1</v>
      </c>
      <c r="N8" s="14">
        <f t="shared" si="2"/>
        <v>0</v>
      </c>
      <c r="O8" s="21">
        <f t="shared" si="9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3.111111111111111</v>
      </c>
      <c r="AA8" s="14">
        <f t="shared" si="6"/>
        <v>11.111111111111112</v>
      </c>
      <c r="AB8" s="21">
        <f>SUM(Q32:Q38)+SUM(R32:R38)</f>
        <v>12</v>
      </c>
      <c r="AC8" s="21">
        <f>100*SUM(Q32:Q38)/AB8</f>
        <v>83.33333333333333</v>
      </c>
    </row>
    <row r="9" spans="1:29" ht="15">
      <c r="A9" s="19">
        <v>32577</v>
      </c>
      <c r="B9" s="20"/>
      <c r="C9" s="20">
        <v>1</v>
      </c>
      <c r="D9" s="20">
        <v>1</v>
      </c>
      <c r="E9" s="20"/>
      <c r="F9" s="20">
        <v>3</v>
      </c>
      <c r="G9" s="20">
        <v>3</v>
      </c>
      <c r="H9" s="20">
        <v>2</v>
      </c>
      <c r="I9" s="20">
        <v>1</v>
      </c>
      <c r="J9" s="18">
        <f t="shared" si="0"/>
        <v>0</v>
      </c>
      <c r="K9" s="18">
        <f t="shared" si="1"/>
        <v>3</v>
      </c>
      <c r="L9" s="18">
        <f t="shared" si="7"/>
        <v>-1</v>
      </c>
      <c r="M9" s="18">
        <f t="shared" si="8"/>
        <v>4</v>
      </c>
      <c r="N9" s="14">
        <f t="shared" si="2"/>
        <v>1.1666666666666667</v>
      </c>
      <c r="O9" s="21">
        <f t="shared" si="9"/>
        <v>1.1666666666666667</v>
      </c>
      <c r="P9" s="14">
        <f t="shared" si="3"/>
        <v>4.166666666666667</v>
      </c>
      <c r="Q9" s="18">
        <f t="shared" si="4"/>
        <v>7</v>
      </c>
      <c r="R9" s="18">
        <f t="shared" si="5"/>
        <v>4</v>
      </c>
      <c r="T9" s="17" t="s">
        <v>46</v>
      </c>
      <c r="V9" s="14"/>
      <c r="W9" s="13"/>
      <c r="Y9" s="23" t="s">
        <v>47</v>
      </c>
      <c r="Z9" s="21">
        <f>SUM(N39:N45)</f>
        <v>3.111111111111111</v>
      </c>
      <c r="AA9" s="14">
        <f t="shared" si="6"/>
        <v>11.111111111111112</v>
      </c>
      <c r="AB9" s="21">
        <f>SUM(Q39:Q45)+SUM(R39:R45)</f>
        <v>12</v>
      </c>
      <c r="AC9" s="21">
        <f>100*SUM(Q39:Q45)/AB9</f>
        <v>83.33333333333333</v>
      </c>
    </row>
    <row r="10" spans="1:29" ht="15">
      <c r="A10" s="19">
        <v>32578</v>
      </c>
      <c r="B10" s="20">
        <v>1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4</v>
      </c>
      <c r="N10" s="14">
        <f t="shared" si="2"/>
        <v>0</v>
      </c>
      <c r="O10" s="21">
        <f t="shared" si="9"/>
        <v>1.1666666666666667</v>
      </c>
      <c r="P10" s="14">
        <f t="shared" si="3"/>
        <v>4.166666666666667</v>
      </c>
      <c r="Q10" s="18">
        <f t="shared" si="4"/>
        <v>1</v>
      </c>
      <c r="R10" s="18">
        <f t="shared" si="5"/>
        <v>1</v>
      </c>
      <c r="U10" s="17" t="s">
        <v>4</v>
      </c>
      <c r="V10" s="14">
        <f>100*(+C96/(B96+C96))</f>
        <v>21.62162162162162</v>
      </c>
      <c r="W10" s="13"/>
      <c r="X10" s="24" t="s">
        <v>48</v>
      </c>
      <c r="Z10" s="21">
        <f>SUM(N46:N52)</f>
        <v>4.277777777777778</v>
      </c>
      <c r="AA10" s="14">
        <f t="shared" si="6"/>
        <v>15.277777777777777</v>
      </c>
      <c r="AB10" s="21">
        <f>SUM(Q46:Q52)+SUM(R46:R52)</f>
        <v>11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4</v>
      </c>
      <c r="N11" s="14">
        <f t="shared" si="2"/>
        <v>0</v>
      </c>
      <c r="O11" s="21">
        <f t="shared" si="9"/>
        <v>1.1666666666666667</v>
      </c>
      <c r="P11" s="14">
        <f t="shared" si="3"/>
        <v>4.166666666666667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61.53846153846154</v>
      </c>
      <c r="W11" s="13"/>
      <c r="Y11" s="24" t="s">
        <v>49</v>
      </c>
      <c r="Z11" s="21">
        <f>SUM(N53:N59)</f>
        <v>0.3888888888888889</v>
      </c>
      <c r="AA11" s="14">
        <f t="shared" si="6"/>
        <v>1.388888888888889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4</v>
      </c>
      <c r="N12" s="14">
        <f t="shared" si="2"/>
        <v>0</v>
      </c>
      <c r="O12" s="21">
        <f t="shared" si="9"/>
        <v>1.1666666666666667</v>
      </c>
      <c r="P12" s="14">
        <f t="shared" si="3"/>
        <v>4.166666666666667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44.9438202247191</v>
      </c>
      <c r="W12" s="13"/>
      <c r="X12" s="24" t="s">
        <v>51</v>
      </c>
      <c r="Z12" s="21">
        <f>SUM(N60:N66)</f>
        <v>-0.3888888888888889</v>
      </c>
      <c r="AA12" s="14">
        <f t="shared" si="6"/>
        <v>-1.388888888888889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20"/>
      <c r="C13" s="20"/>
      <c r="D13" s="20"/>
      <c r="E13" s="20"/>
      <c r="F13" s="20"/>
      <c r="G13" s="20">
        <v>1</v>
      </c>
      <c r="H13" s="20"/>
      <c r="I13" s="20"/>
      <c r="J13" s="18">
        <f t="shared" si="0"/>
        <v>0</v>
      </c>
      <c r="K13" s="18">
        <f t="shared" si="1"/>
        <v>1</v>
      </c>
      <c r="L13" s="18">
        <f t="shared" si="7"/>
        <v>-1</v>
      </c>
      <c r="M13" s="18">
        <f t="shared" si="8"/>
        <v>5</v>
      </c>
      <c r="N13" s="14">
        <f t="shared" si="2"/>
        <v>0.3888888888888889</v>
      </c>
      <c r="O13" s="21">
        <f t="shared" si="9"/>
        <v>1.5555555555555556</v>
      </c>
      <c r="P13" s="14">
        <f t="shared" si="3"/>
        <v>5.555555555555556</v>
      </c>
      <c r="Q13" s="18">
        <f t="shared" si="4"/>
        <v>1</v>
      </c>
      <c r="R13" s="18">
        <f t="shared" si="5"/>
        <v>0</v>
      </c>
      <c r="W13" s="13"/>
      <c r="Y13" s="24" t="s">
        <v>52</v>
      </c>
      <c r="Z13" s="21">
        <f>SUM(N67:N73)</f>
        <v>1.1666666666666667</v>
      </c>
      <c r="AA13" s="14">
        <f t="shared" si="6"/>
        <v>4.166666666666667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5</v>
      </c>
      <c r="N14" s="14">
        <f t="shared" si="2"/>
        <v>0</v>
      </c>
      <c r="O14" s="21">
        <f t="shared" si="9"/>
        <v>1.5555555555555556</v>
      </c>
      <c r="P14" s="14">
        <f t="shared" si="3"/>
        <v>5.555555555555556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-0.3888888888888889</v>
      </c>
      <c r="AA14" s="14">
        <f t="shared" si="6"/>
        <v>-1.388888888888889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5</v>
      </c>
      <c r="N15" s="14">
        <f t="shared" si="2"/>
        <v>0</v>
      </c>
      <c r="O15" s="21">
        <f t="shared" si="9"/>
        <v>1.5555555555555556</v>
      </c>
      <c r="P15" s="14">
        <f t="shared" si="3"/>
        <v>5.555555555555556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2</v>
      </c>
      <c r="AC15" s="21">
        <f>100*SUM(Q81:Q87)/AB15</f>
        <v>50</v>
      </c>
    </row>
    <row r="16" spans="1:29" ht="15">
      <c r="A16" s="19">
        <v>32584</v>
      </c>
      <c r="B16" s="20">
        <v>2</v>
      </c>
      <c r="C16" s="20"/>
      <c r="D16" s="20"/>
      <c r="E16" s="20"/>
      <c r="F16" s="20"/>
      <c r="G16" s="20"/>
      <c r="H16" s="20"/>
      <c r="I16" s="20"/>
      <c r="J16" s="18">
        <f t="shared" si="0"/>
        <v>2</v>
      </c>
      <c r="K16" s="18">
        <f t="shared" si="1"/>
        <v>0</v>
      </c>
      <c r="L16" s="18">
        <f t="shared" si="7"/>
        <v>1</v>
      </c>
      <c r="M16" s="18">
        <f t="shared" si="8"/>
        <v>5</v>
      </c>
      <c r="N16" s="14">
        <f t="shared" si="2"/>
        <v>0.7777777777777778</v>
      </c>
      <c r="O16" s="21">
        <f t="shared" si="9"/>
        <v>2.3333333333333335</v>
      </c>
      <c r="P16" s="14">
        <f t="shared" si="3"/>
        <v>8.333333333333334</v>
      </c>
      <c r="Q16" s="18">
        <f t="shared" si="4"/>
        <v>2</v>
      </c>
      <c r="R16" s="18">
        <f t="shared" si="5"/>
        <v>0</v>
      </c>
      <c r="X16" s="24" t="s">
        <v>55</v>
      </c>
      <c r="Z16" s="21">
        <f>SUM(N88:N94)</f>
        <v>-0.3888888888888889</v>
      </c>
      <c r="AA16" s="14">
        <f t="shared" si="6"/>
        <v>-1.388888888888889</v>
      </c>
      <c r="AB16" s="21">
        <f>SUM(Q88:Q94)+SUM(R88:R94)</f>
        <v>1</v>
      </c>
      <c r="AC16" s="21">
        <f>100*SUM(Q88:Q94)/AB16</f>
        <v>0</v>
      </c>
    </row>
    <row r="17" spans="1:29" ht="15">
      <c r="A17" s="19">
        <v>32585</v>
      </c>
      <c r="B17" s="25">
        <v>1</v>
      </c>
      <c r="C17" s="25">
        <v>1</v>
      </c>
      <c r="D17" s="25"/>
      <c r="E17" s="25"/>
      <c r="F17" s="25"/>
      <c r="G17" s="25"/>
      <c r="H17" s="20"/>
      <c r="I17" s="20"/>
      <c r="J17" s="18">
        <f t="shared" si="0"/>
        <v>2</v>
      </c>
      <c r="K17" s="18">
        <f t="shared" si="1"/>
        <v>0</v>
      </c>
      <c r="L17" s="18">
        <f t="shared" si="7"/>
        <v>3</v>
      </c>
      <c r="M17" s="18">
        <f t="shared" si="8"/>
        <v>5</v>
      </c>
      <c r="N17" s="14">
        <f t="shared" si="2"/>
        <v>0.7777777777777778</v>
      </c>
      <c r="O17" s="21">
        <f t="shared" si="9"/>
        <v>3.111111111111111</v>
      </c>
      <c r="P17" s="14">
        <f t="shared" si="3"/>
        <v>11.111111111111112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28</v>
      </c>
      <c r="AA17" s="18">
        <f>SUM(AA4:AA16)</f>
        <v>100</v>
      </c>
      <c r="AB17" s="18">
        <f>SUM(AB4:AB16)</f>
        <v>106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8"/>
        <v>5</v>
      </c>
      <c r="N18" s="14">
        <f t="shared" si="2"/>
        <v>0</v>
      </c>
      <c r="O18" s="21">
        <f t="shared" si="9"/>
        <v>3.111111111111111</v>
      </c>
      <c r="P18" s="14">
        <f t="shared" si="3"/>
        <v>11.111111111111112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8"/>
        <v>5</v>
      </c>
      <c r="N19" s="14">
        <f t="shared" si="2"/>
        <v>0</v>
      </c>
      <c r="O19" s="21">
        <f t="shared" si="9"/>
        <v>3.111111111111111</v>
      </c>
      <c r="P19" s="14">
        <f t="shared" si="3"/>
        <v>11.111111111111112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>
        <v>1</v>
      </c>
      <c r="G20" s="25">
        <v>1</v>
      </c>
      <c r="H20" s="20"/>
      <c r="I20" s="20"/>
      <c r="J20" s="18">
        <f t="shared" si="0"/>
        <v>1</v>
      </c>
      <c r="K20" s="18">
        <f t="shared" si="1"/>
        <v>2</v>
      </c>
      <c r="L20" s="18">
        <f t="shared" si="7"/>
        <v>4</v>
      </c>
      <c r="M20" s="18">
        <f t="shared" si="8"/>
        <v>7</v>
      </c>
      <c r="N20" s="14">
        <f t="shared" si="2"/>
        <v>1.1666666666666667</v>
      </c>
      <c r="O20" s="21">
        <f t="shared" si="9"/>
        <v>4.277777777777778</v>
      </c>
      <c r="P20" s="14">
        <f t="shared" si="3"/>
        <v>15.277777777777777</v>
      </c>
      <c r="Q20" s="18">
        <f t="shared" si="4"/>
        <v>3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4</v>
      </c>
      <c r="M21" s="18">
        <f t="shared" si="8"/>
        <v>7</v>
      </c>
      <c r="N21" s="14">
        <f t="shared" si="2"/>
        <v>0</v>
      </c>
      <c r="O21" s="21">
        <f t="shared" si="9"/>
        <v>4.277777777777778</v>
      </c>
      <c r="P21" s="14">
        <f t="shared" si="3"/>
        <v>15.277777777777777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4</v>
      </c>
      <c r="M22" s="18">
        <f t="shared" si="8"/>
        <v>7</v>
      </c>
      <c r="N22" s="14">
        <f t="shared" si="2"/>
        <v>0</v>
      </c>
      <c r="O22" s="21">
        <f t="shared" si="9"/>
        <v>4.277777777777778</v>
      </c>
      <c r="P22" s="14">
        <f t="shared" si="3"/>
        <v>15.277777777777777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8"/>
        <v>7</v>
      </c>
      <c r="N23" s="14">
        <f t="shared" si="2"/>
        <v>0</v>
      </c>
      <c r="O23" s="21">
        <f t="shared" si="9"/>
        <v>4.277777777777778</v>
      </c>
      <c r="P23" s="14">
        <f t="shared" si="3"/>
        <v>15.277777777777777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3</v>
      </c>
      <c r="C24" s="25">
        <v>1</v>
      </c>
      <c r="D24" s="20"/>
      <c r="E24" s="25"/>
      <c r="F24" s="20">
        <v>3</v>
      </c>
      <c r="G24" s="25">
        <v>2</v>
      </c>
      <c r="H24" s="20"/>
      <c r="I24" s="20"/>
      <c r="J24" s="18">
        <f t="shared" si="0"/>
        <v>4</v>
      </c>
      <c r="K24" s="18">
        <f t="shared" si="1"/>
        <v>5</v>
      </c>
      <c r="L24" s="18">
        <f t="shared" si="7"/>
        <v>8</v>
      </c>
      <c r="M24" s="18">
        <f t="shared" si="8"/>
        <v>12</v>
      </c>
      <c r="N24" s="14">
        <f t="shared" si="2"/>
        <v>3.5</v>
      </c>
      <c r="O24" s="21">
        <f t="shared" si="9"/>
        <v>7.777777777777778</v>
      </c>
      <c r="P24" s="14">
        <f t="shared" si="3"/>
        <v>27.777777777777775</v>
      </c>
      <c r="Q24" s="18">
        <f t="shared" si="4"/>
        <v>9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8</v>
      </c>
      <c r="M25" s="18">
        <f t="shared" si="8"/>
        <v>12</v>
      </c>
      <c r="N25" s="14">
        <f t="shared" si="2"/>
        <v>0</v>
      </c>
      <c r="O25" s="21">
        <f t="shared" si="9"/>
        <v>7.777777777777778</v>
      </c>
      <c r="P25" s="14">
        <f t="shared" si="3"/>
        <v>27.777777777777775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>
        <v>1</v>
      </c>
      <c r="C26" s="25"/>
      <c r="D26" s="25"/>
      <c r="E26" s="25"/>
      <c r="F26" s="25">
        <v>1</v>
      </c>
      <c r="G26" s="25"/>
      <c r="H26" s="20"/>
      <c r="I26" s="20"/>
      <c r="J26" s="18">
        <f t="shared" si="0"/>
        <v>1</v>
      </c>
      <c r="K26" s="18">
        <f t="shared" si="1"/>
        <v>1</v>
      </c>
      <c r="L26" s="18">
        <f t="shared" si="7"/>
        <v>9</v>
      </c>
      <c r="M26" s="18">
        <f t="shared" si="8"/>
        <v>13</v>
      </c>
      <c r="N26" s="14">
        <f t="shared" si="2"/>
        <v>0.7777777777777778</v>
      </c>
      <c r="O26" s="21">
        <f t="shared" si="9"/>
        <v>8.555555555555555</v>
      </c>
      <c r="P26" s="14">
        <f t="shared" si="3"/>
        <v>30.555555555555554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/>
      <c r="D27" s="20"/>
      <c r="E27" s="20"/>
      <c r="F27" s="20"/>
      <c r="G27" s="20"/>
      <c r="H27" s="20"/>
      <c r="I27" s="20"/>
      <c r="J27" s="18">
        <f t="shared" si="0"/>
        <v>0</v>
      </c>
      <c r="K27" s="18">
        <f t="shared" si="1"/>
        <v>0</v>
      </c>
      <c r="L27" s="18">
        <f t="shared" si="7"/>
        <v>9</v>
      </c>
      <c r="M27" s="18">
        <f t="shared" si="8"/>
        <v>13</v>
      </c>
      <c r="N27" s="14">
        <f t="shared" si="2"/>
        <v>0</v>
      </c>
      <c r="O27" s="21">
        <f t="shared" si="9"/>
        <v>8.555555555555555</v>
      </c>
      <c r="P27" s="14">
        <f t="shared" si="3"/>
        <v>30.555555555555554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9</v>
      </c>
      <c r="M28" s="18">
        <f t="shared" si="8"/>
        <v>13</v>
      </c>
      <c r="N28" s="14">
        <f t="shared" si="2"/>
        <v>0</v>
      </c>
      <c r="O28" s="21">
        <f t="shared" si="9"/>
        <v>8.555555555555555</v>
      </c>
      <c r="P28" s="14">
        <f t="shared" si="3"/>
        <v>30.555555555555554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6</v>
      </c>
      <c r="C29" s="20">
        <v>1</v>
      </c>
      <c r="D29" s="20"/>
      <c r="E29" s="20"/>
      <c r="F29" s="20">
        <v>3</v>
      </c>
      <c r="G29" s="20">
        <v>3</v>
      </c>
      <c r="H29" s="20"/>
      <c r="I29" s="20"/>
      <c r="J29" s="18">
        <f t="shared" si="0"/>
        <v>7</v>
      </c>
      <c r="K29" s="18">
        <f t="shared" si="1"/>
        <v>6</v>
      </c>
      <c r="L29" s="18">
        <f t="shared" si="7"/>
        <v>16</v>
      </c>
      <c r="M29" s="18">
        <f t="shared" si="8"/>
        <v>19</v>
      </c>
      <c r="N29" s="14">
        <f t="shared" si="2"/>
        <v>5.055555555555555</v>
      </c>
      <c r="O29" s="21">
        <f t="shared" si="9"/>
        <v>13.61111111111111</v>
      </c>
      <c r="P29" s="14">
        <f t="shared" si="3"/>
        <v>48.61111111111111</v>
      </c>
      <c r="Q29" s="18">
        <f t="shared" si="4"/>
        <v>13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16</v>
      </c>
      <c r="M30" s="18">
        <f t="shared" si="8"/>
        <v>19</v>
      </c>
      <c r="N30" s="14">
        <f t="shared" si="2"/>
        <v>0</v>
      </c>
      <c r="O30" s="21">
        <f t="shared" si="9"/>
        <v>13.61111111111111</v>
      </c>
      <c r="P30" s="14">
        <f t="shared" si="3"/>
        <v>48.61111111111111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5</v>
      </c>
      <c r="C31" s="25"/>
      <c r="D31" s="25"/>
      <c r="E31" s="20">
        <v>1</v>
      </c>
      <c r="F31" s="25">
        <v>2</v>
      </c>
      <c r="G31" s="25">
        <v>3</v>
      </c>
      <c r="H31" s="20"/>
      <c r="I31" s="25"/>
      <c r="J31" s="18">
        <f t="shared" si="0"/>
        <v>4</v>
      </c>
      <c r="K31" s="18">
        <f t="shared" si="1"/>
        <v>5</v>
      </c>
      <c r="L31" s="18">
        <f t="shared" si="7"/>
        <v>20</v>
      </c>
      <c r="M31" s="18">
        <f t="shared" si="8"/>
        <v>24</v>
      </c>
      <c r="N31" s="14">
        <f t="shared" si="2"/>
        <v>3.5</v>
      </c>
      <c r="O31" s="21">
        <f t="shared" si="9"/>
        <v>17.11111111111111</v>
      </c>
      <c r="P31" s="14">
        <f t="shared" si="3"/>
        <v>61.11111111111111</v>
      </c>
      <c r="Q31" s="18">
        <f t="shared" si="4"/>
        <v>10</v>
      </c>
      <c r="R31" s="18">
        <f t="shared" si="5"/>
        <v>1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20</v>
      </c>
      <c r="M32" s="18">
        <f t="shared" si="8"/>
        <v>24</v>
      </c>
      <c r="N32" s="14">
        <f t="shared" si="2"/>
        <v>0</v>
      </c>
      <c r="O32" s="21">
        <f t="shared" si="9"/>
        <v>17.11111111111111</v>
      </c>
      <c r="P32" s="14">
        <f t="shared" si="3"/>
        <v>61.11111111111111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20</v>
      </c>
      <c r="M33" s="18">
        <f t="shared" si="8"/>
        <v>24</v>
      </c>
      <c r="N33" s="14">
        <f t="shared" si="2"/>
        <v>0</v>
      </c>
      <c r="O33" s="21">
        <f t="shared" si="9"/>
        <v>17.11111111111111</v>
      </c>
      <c r="P33" s="14">
        <f t="shared" si="3"/>
        <v>61.11111111111111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/>
      <c r="D34" s="25"/>
      <c r="E34" s="25"/>
      <c r="F34" s="20">
        <v>4</v>
      </c>
      <c r="G34" s="25">
        <v>3</v>
      </c>
      <c r="H34" s="20">
        <v>1</v>
      </c>
      <c r="I34" s="20"/>
      <c r="J34" s="18">
        <f t="shared" si="0"/>
        <v>2</v>
      </c>
      <c r="K34" s="18">
        <f t="shared" si="1"/>
        <v>6</v>
      </c>
      <c r="L34" s="18">
        <f t="shared" si="7"/>
        <v>22</v>
      </c>
      <c r="M34" s="18">
        <f t="shared" si="8"/>
        <v>30</v>
      </c>
      <c r="N34" s="14">
        <f t="shared" si="2"/>
        <v>3.111111111111111</v>
      </c>
      <c r="O34" s="21">
        <f t="shared" si="9"/>
        <v>20.22222222222222</v>
      </c>
      <c r="P34" s="14">
        <f t="shared" si="3"/>
        <v>72.22222222222221</v>
      </c>
      <c r="Q34" s="18">
        <f t="shared" si="4"/>
        <v>9</v>
      </c>
      <c r="R34" s="18">
        <f t="shared" si="5"/>
        <v>1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22</v>
      </c>
      <c r="M35" s="18">
        <f t="shared" si="8"/>
        <v>30</v>
      </c>
      <c r="N35" s="14">
        <f t="shared" si="2"/>
        <v>0</v>
      </c>
      <c r="O35" s="21">
        <f t="shared" si="9"/>
        <v>20.22222222222222</v>
      </c>
      <c r="P35" s="14">
        <f t="shared" si="3"/>
        <v>72.22222222222221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22</v>
      </c>
      <c r="M36" s="18">
        <f t="shared" si="8"/>
        <v>30</v>
      </c>
      <c r="N36" s="14">
        <f aca="true" t="shared" si="12" ref="N36:N67">(+J36+K36)*($J$96/($J$96+$K$96))</f>
        <v>0</v>
      </c>
      <c r="O36" s="21">
        <f t="shared" si="9"/>
        <v>20.22222222222222</v>
      </c>
      <c r="P36" s="14">
        <f aca="true" t="shared" si="13" ref="P36:P67">O36*100/$N$96</f>
        <v>72.22222222222221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>
        <v>1</v>
      </c>
      <c r="E37" s="20"/>
      <c r="F37" s="20"/>
      <c r="G37" s="20"/>
      <c r="H37" s="20"/>
      <c r="I37" s="20"/>
      <c r="J37" s="18">
        <f t="shared" si="10"/>
        <v>-1</v>
      </c>
      <c r="K37" s="18">
        <f t="shared" si="11"/>
        <v>0</v>
      </c>
      <c r="L37" s="18">
        <f aca="true" t="shared" si="16" ref="L37:L68">L36+J37</f>
        <v>21</v>
      </c>
      <c r="M37" s="18">
        <f aca="true" t="shared" si="17" ref="M37:M68">M36+K37</f>
        <v>30</v>
      </c>
      <c r="N37" s="14">
        <f t="shared" si="12"/>
        <v>-0.3888888888888889</v>
      </c>
      <c r="O37" s="21">
        <f aca="true" t="shared" si="18" ref="O37:O68">O36+N37</f>
        <v>19.833333333333332</v>
      </c>
      <c r="P37" s="14">
        <f t="shared" si="13"/>
        <v>70.83333333333333</v>
      </c>
      <c r="Q37" s="18">
        <f t="shared" si="14"/>
        <v>0</v>
      </c>
      <c r="R37" s="18">
        <f t="shared" si="15"/>
        <v>1</v>
      </c>
    </row>
    <row r="38" spans="1:18" ht="15">
      <c r="A38" s="19">
        <v>32606</v>
      </c>
      <c r="B38" s="25"/>
      <c r="C38" s="25"/>
      <c r="D38" s="20"/>
      <c r="E38" s="20"/>
      <c r="F38" s="20"/>
      <c r="G38" s="25">
        <v>1</v>
      </c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21</v>
      </c>
      <c r="M38" s="18">
        <f t="shared" si="17"/>
        <v>31</v>
      </c>
      <c r="N38" s="14">
        <f t="shared" si="12"/>
        <v>0.3888888888888889</v>
      </c>
      <c r="O38" s="21">
        <f t="shared" si="18"/>
        <v>20.22222222222222</v>
      </c>
      <c r="P38" s="14">
        <f t="shared" si="13"/>
        <v>72.22222222222221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21</v>
      </c>
      <c r="M39" s="18">
        <f t="shared" si="17"/>
        <v>31</v>
      </c>
      <c r="N39" s="14">
        <f t="shared" si="12"/>
        <v>0</v>
      </c>
      <c r="O39" s="21">
        <f t="shared" si="18"/>
        <v>20.22222222222222</v>
      </c>
      <c r="P39" s="14">
        <f t="shared" si="13"/>
        <v>72.22222222222221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21</v>
      </c>
      <c r="M40" s="18">
        <f t="shared" si="17"/>
        <v>31</v>
      </c>
      <c r="N40" s="14">
        <f t="shared" si="12"/>
        <v>0</v>
      </c>
      <c r="O40" s="21">
        <f t="shared" si="18"/>
        <v>20.22222222222222</v>
      </c>
      <c r="P40" s="14">
        <f t="shared" si="13"/>
        <v>72.22222222222221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>
        <v>4</v>
      </c>
      <c r="H41" s="20"/>
      <c r="I41" s="20">
        <v>1</v>
      </c>
      <c r="J41" s="18">
        <f t="shared" si="10"/>
        <v>0</v>
      </c>
      <c r="K41" s="18">
        <f t="shared" si="11"/>
        <v>3</v>
      </c>
      <c r="L41" s="18">
        <f t="shared" si="16"/>
        <v>21</v>
      </c>
      <c r="M41" s="18">
        <f t="shared" si="17"/>
        <v>34</v>
      </c>
      <c r="N41" s="14">
        <f t="shared" si="12"/>
        <v>1.1666666666666667</v>
      </c>
      <c r="O41" s="21">
        <f t="shared" si="18"/>
        <v>21.38888888888889</v>
      </c>
      <c r="P41" s="14">
        <f t="shared" si="13"/>
        <v>76.3888888888889</v>
      </c>
      <c r="Q41" s="18">
        <f t="shared" si="14"/>
        <v>4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21</v>
      </c>
      <c r="M42" s="18">
        <f t="shared" si="17"/>
        <v>34</v>
      </c>
      <c r="N42" s="14">
        <f t="shared" si="12"/>
        <v>0</v>
      </c>
      <c r="O42" s="21">
        <f t="shared" si="18"/>
        <v>21.38888888888889</v>
      </c>
      <c r="P42" s="14">
        <f t="shared" si="13"/>
        <v>76.3888888888889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>
        <v>2</v>
      </c>
      <c r="C43" s="20">
        <v>1</v>
      </c>
      <c r="D43" s="20">
        <v>1</v>
      </c>
      <c r="E43" s="20"/>
      <c r="F43" s="20"/>
      <c r="G43" s="20">
        <v>3</v>
      </c>
      <c r="H43" s="20"/>
      <c r="I43" s="20"/>
      <c r="J43" s="18">
        <f t="shared" si="10"/>
        <v>2</v>
      </c>
      <c r="K43" s="18">
        <f t="shared" si="11"/>
        <v>3</v>
      </c>
      <c r="L43" s="18">
        <f t="shared" si="16"/>
        <v>23</v>
      </c>
      <c r="M43" s="18">
        <f t="shared" si="17"/>
        <v>37</v>
      </c>
      <c r="N43" s="14">
        <f t="shared" si="12"/>
        <v>1.9444444444444444</v>
      </c>
      <c r="O43" s="21">
        <f t="shared" si="18"/>
        <v>23.333333333333332</v>
      </c>
      <c r="P43" s="14">
        <f t="shared" si="13"/>
        <v>83.33333333333333</v>
      </c>
      <c r="Q43" s="18">
        <f t="shared" si="14"/>
        <v>6</v>
      </c>
      <c r="R43" s="18">
        <f t="shared" si="15"/>
        <v>1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23</v>
      </c>
      <c r="M44" s="18">
        <f t="shared" si="17"/>
        <v>37</v>
      </c>
      <c r="N44" s="14">
        <f t="shared" si="12"/>
        <v>0</v>
      </c>
      <c r="O44" s="21">
        <f t="shared" si="18"/>
        <v>23.333333333333332</v>
      </c>
      <c r="P44" s="14">
        <f t="shared" si="13"/>
        <v>83.33333333333333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t="shared" si="16"/>
        <v>23</v>
      </c>
      <c r="M45" s="18">
        <f t="shared" si="17"/>
        <v>37</v>
      </c>
      <c r="N45" s="14">
        <f t="shared" si="12"/>
        <v>0</v>
      </c>
      <c r="O45" s="21">
        <f t="shared" si="18"/>
        <v>23.333333333333332</v>
      </c>
      <c r="P45" s="14">
        <f t="shared" si="13"/>
        <v>83.33333333333333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23</v>
      </c>
      <c r="M46" s="18">
        <f t="shared" si="17"/>
        <v>37</v>
      </c>
      <c r="N46" s="14">
        <f t="shared" si="12"/>
        <v>0</v>
      </c>
      <c r="O46" s="21">
        <f t="shared" si="18"/>
        <v>23.333333333333332</v>
      </c>
      <c r="P46" s="14">
        <f t="shared" si="13"/>
        <v>83.33333333333333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>
        <v>3</v>
      </c>
      <c r="C47" s="20"/>
      <c r="D47" s="20"/>
      <c r="E47" s="20"/>
      <c r="F47" s="20"/>
      <c r="G47" s="20">
        <v>3</v>
      </c>
      <c r="H47" s="20"/>
      <c r="I47" s="20"/>
      <c r="J47" s="18">
        <f t="shared" si="10"/>
        <v>3</v>
      </c>
      <c r="K47" s="18">
        <f t="shared" si="11"/>
        <v>3</v>
      </c>
      <c r="L47" s="18">
        <f t="shared" si="16"/>
        <v>26</v>
      </c>
      <c r="M47" s="18">
        <f t="shared" si="17"/>
        <v>40</v>
      </c>
      <c r="N47" s="14">
        <f t="shared" si="12"/>
        <v>2.3333333333333335</v>
      </c>
      <c r="O47" s="21">
        <f t="shared" si="18"/>
        <v>25.666666666666664</v>
      </c>
      <c r="P47" s="14">
        <f t="shared" si="13"/>
        <v>91.66666666666666</v>
      </c>
      <c r="Q47" s="18">
        <f t="shared" si="14"/>
        <v>6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26</v>
      </c>
      <c r="M48" s="18">
        <f t="shared" si="17"/>
        <v>40</v>
      </c>
      <c r="N48" s="14">
        <f t="shared" si="12"/>
        <v>0</v>
      </c>
      <c r="O48" s="21">
        <f t="shared" si="18"/>
        <v>25.666666666666664</v>
      </c>
      <c r="P48" s="14">
        <f t="shared" si="13"/>
        <v>91.66666666666666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>
        <v>1</v>
      </c>
      <c r="C49" s="20"/>
      <c r="D49" s="20"/>
      <c r="E49" s="20"/>
      <c r="F49" s="20">
        <v>2</v>
      </c>
      <c r="G49" s="20"/>
      <c r="H49" s="20"/>
      <c r="I49" s="20"/>
      <c r="J49" s="18">
        <f t="shared" si="10"/>
        <v>1</v>
      </c>
      <c r="K49" s="18">
        <f t="shared" si="11"/>
        <v>2</v>
      </c>
      <c r="L49" s="18">
        <f t="shared" si="16"/>
        <v>27</v>
      </c>
      <c r="M49" s="18">
        <f t="shared" si="17"/>
        <v>42</v>
      </c>
      <c r="N49" s="14">
        <f t="shared" si="12"/>
        <v>1.1666666666666667</v>
      </c>
      <c r="O49" s="21">
        <f t="shared" si="18"/>
        <v>26.833333333333332</v>
      </c>
      <c r="P49" s="14">
        <f t="shared" si="13"/>
        <v>95.83333333333333</v>
      </c>
      <c r="Q49" s="18">
        <f t="shared" si="14"/>
        <v>3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27</v>
      </c>
      <c r="M50" s="18">
        <f t="shared" si="17"/>
        <v>42</v>
      </c>
      <c r="N50" s="14">
        <f t="shared" si="12"/>
        <v>0</v>
      </c>
      <c r="O50" s="21">
        <f t="shared" si="18"/>
        <v>26.833333333333332</v>
      </c>
      <c r="P50" s="14">
        <f t="shared" si="13"/>
        <v>95.83333333333333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27</v>
      </c>
      <c r="M51" s="18">
        <f t="shared" si="17"/>
        <v>42</v>
      </c>
      <c r="N51" s="14">
        <f t="shared" si="12"/>
        <v>0</v>
      </c>
      <c r="O51" s="21">
        <f t="shared" si="18"/>
        <v>26.833333333333332</v>
      </c>
      <c r="P51" s="14">
        <f t="shared" si="13"/>
        <v>95.83333333333333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>
        <v>1</v>
      </c>
      <c r="C52" s="25">
        <v>1</v>
      </c>
      <c r="D52" s="20"/>
      <c r="E52" s="20"/>
      <c r="F52" s="20"/>
      <c r="G52" s="25"/>
      <c r="H52" s="20"/>
      <c r="I52" s="20"/>
      <c r="J52" s="18">
        <f t="shared" si="10"/>
        <v>2</v>
      </c>
      <c r="K52" s="18">
        <f t="shared" si="11"/>
        <v>0</v>
      </c>
      <c r="L52" s="18">
        <f t="shared" si="16"/>
        <v>29</v>
      </c>
      <c r="M52" s="18">
        <f t="shared" si="17"/>
        <v>42</v>
      </c>
      <c r="N52" s="14">
        <f t="shared" si="12"/>
        <v>0.7777777777777778</v>
      </c>
      <c r="O52" s="21">
        <f t="shared" si="18"/>
        <v>27.61111111111111</v>
      </c>
      <c r="P52" s="14">
        <f t="shared" si="13"/>
        <v>98.6111111111111</v>
      </c>
      <c r="Q52" s="18">
        <f t="shared" si="14"/>
        <v>2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29</v>
      </c>
      <c r="M53" s="18">
        <f t="shared" si="17"/>
        <v>42</v>
      </c>
      <c r="N53" s="14">
        <f t="shared" si="12"/>
        <v>0</v>
      </c>
      <c r="O53" s="21">
        <f t="shared" si="18"/>
        <v>27.61111111111111</v>
      </c>
      <c r="P53" s="14">
        <f t="shared" si="13"/>
        <v>98.6111111111111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29</v>
      </c>
      <c r="M54" s="18">
        <f t="shared" si="17"/>
        <v>42</v>
      </c>
      <c r="N54" s="14">
        <f t="shared" si="12"/>
        <v>0</v>
      </c>
      <c r="O54" s="21">
        <f t="shared" si="18"/>
        <v>27.61111111111111</v>
      </c>
      <c r="P54" s="14">
        <f t="shared" si="13"/>
        <v>98.6111111111111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>
        <v>1</v>
      </c>
      <c r="J55" s="18">
        <f t="shared" si="10"/>
        <v>0</v>
      </c>
      <c r="K55" s="18">
        <f t="shared" si="11"/>
        <v>-1</v>
      </c>
      <c r="L55" s="18">
        <f t="shared" si="16"/>
        <v>29</v>
      </c>
      <c r="M55" s="18">
        <f t="shared" si="17"/>
        <v>41</v>
      </c>
      <c r="N55" s="14">
        <f t="shared" si="12"/>
        <v>-0.3888888888888889</v>
      </c>
      <c r="O55" s="21">
        <f t="shared" si="18"/>
        <v>27.22222222222222</v>
      </c>
      <c r="P55" s="14">
        <f t="shared" si="13"/>
        <v>97.22222222222221</v>
      </c>
      <c r="Q55" s="18">
        <f t="shared" si="14"/>
        <v>0</v>
      </c>
      <c r="R55" s="18">
        <f t="shared" si="15"/>
        <v>1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29</v>
      </c>
      <c r="M56" s="18">
        <f t="shared" si="17"/>
        <v>41</v>
      </c>
      <c r="N56" s="14">
        <f t="shared" si="12"/>
        <v>0</v>
      </c>
      <c r="O56" s="21">
        <f t="shared" si="18"/>
        <v>27.22222222222222</v>
      </c>
      <c r="P56" s="14">
        <f t="shared" si="13"/>
        <v>97.22222222222221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>
        <v>1</v>
      </c>
      <c r="C57" s="25"/>
      <c r="D57" s="20"/>
      <c r="E57" s="20"/>
      <c r="F57" s="25"/>
      <c r="G57" s="25"/>
      <c r="H57" s="20"/>
      <c r="I57" s="25"/>
      <c r="J57" s="18">
        <f t="shared" si="10"/>
        <v>1</v>
      </c>
      <c r="K57" s="18">
        <f t="shared" si="11"/>
        <v>0</v>
      </c>
      <c r="L57" s="18">
        <f t="shared" si="16"/>
        <v>30</v>
      </c>
      <c r="M57" s="18">
        <f t="shared" si="17"/>
        <v>41</v>
      </c>
      <c r="N57" s="14">
        <f t="shared" si="12"/>
        <v>0.3888888888888889</v>
      </c>
      <c r="O57" s="21">
        <f t="shared" si="18"/>
        <v>27.61111111111111</v>
      </c>
      <c r="P57" s="14">
        <f t="shared" si="13"/>
        <v>98.6111111111111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30</v>
      </c>
      <c r="M58" s="18">
        <f t="shared" si="17"/>
        <v>41</v>
      </c>
      <c r="N58" s="14">
        <f t="shared" si="12"/>
        <v>0</v>
      </c>
      <c r="O58" s="21">
        <f t="shared" si="18"/>
        <v>27.61111111111111</v>
      </c>
      <c r="P58" s="14">
        <f t="shared" si="13"/>
        <v>98.6111111111111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>
        <v>1</v>
      </c>
      <c r="H59" s="20"/>
      <c r="I59" s="20"/>
      <c r="J59" s="18">
        <f t="shared" si="10"/>
        <v>0</v>
      </c>
      <c r="K59" s="18">
        <f t="shared" si="11"/>
        <v>1</v>
      </c>
      <c r="L59" s="18">
        <f t="shared" si="16"/>
        <v>30</v>
      </c>
      <c r="M59" s="18">
        <f t="shared" si="17"/>
        <v>42</v>
      </c>
      <c r="N59" s="14">
        <f t="shared" si="12"/>
        <v>0.3888888888888889</v>
      </c>
      <c r="O59" s="21">
        <f t="shared" si="18"/>
        <v>28</v>
      </c>
      <c r="P59" s="14">
        <f t="shared" si="13"/>
        <v>100</v>
      </c>
      <c r="Q59" s="18">
        <f t="shared" si="14"/>
        <v>1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30</v>
      </c>
      <c r="M60" s="18">
        <f t="shared" si="17"/>
        <v>42</v>
      </c>
      <c r="N60" s="14">
        <f t="shared" si="12"/>
        <v>0</v>
      </c>
      <c r="O60" s="21">
        <f t="shared" si="18"/>
        <v>28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30</v>
      </c>
      <c r="M61" s="18">
        <f t="shared" si="17"/>
        <v>42</v>
      </c>
      <c r="N61" s="14">
        <f t="shared" si="12"/>
        <v>0</v>
      </c>
      <c r="O61" s="21">
        <f t="shared" si="18"/>
        <v>28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>
        <v>1</v>
      </c>
      <c r="E62" s="20"/>
      <c r="F62" s="20"/>
      <c r="G62" s="20"/>
      <c r="H62" s="20"/>
      <c r="I62" s="20">
        <v>1</v>
      </c>
      <c r="J62" s="18">
        <f t="shared" si="10"/>
        <v>-1</v>
      </c>
      <c r="K62" s="18">
        <f t="shared" si="11"/>
        <v>-1</v>
      </c>
      <c r="L62" s="18">
        <f t="shared" si="16"/>
        <v>29</v>
      </c>
      <c r="M62" s="18">
        <f t="shared" si="17"/>
        <v>41</v>
      </c>
      <c r="N62" s="14">
        <f t="shared" si="12"/>
        <v>-0.7777777777777778</v>
      </c>
      <c r="O62" s="21">
        <f t="shared" si="18"/>
        <v>27.22222222222222</v>
      </c>
      <c r="P62" s="14">
        <f t="shared" si="13"/>
        <v>97.22222222222221</v>
      </c>
      <c r="Q62" s="18">
        <f t="shared" si="14"/>
        <v>0</v>
      </c>
      <c r="R62" s="18">
        <f t="shared" si="15"/>
        <v>2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29</v>
      </c>
      <c r="M63" s="18">
        <f t="shared" si="17"/>
        <v>41</v>
      </c>
      <c r="N63" s="14">
        <f t="shared" si="12"/>
        <v>0</v>
      </c>
      <c r="O63" s="21">
        <f t="shared" si="18"/>
        <v>27.22222222222222</v>
      </c>
      <c r="P63" s="14">
        <f t="shared" si="13"/>
        <v>97.22222222222221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29</v>
      </c>
      <c r="M64" s="18">
        <f t="shared" si="17"/>
        <v>41</v>
      </c>
      <c r="N64" s="14">
        <f t="shared" si="12"/>
        <v>0</v>
      </c>
      <c r="O64" s="21">
        <f t="shared" si="18"/>
        <v>27.22222222222222</v>
      </c>
      <c r="P64" s="14">
        <f t="shared" si="13"/>
        <v>97.22222222222221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29</v>
      </c>
      <c r="M65" s="18">
        <f t="shared" si="17"/>
        <v>41</v>
      </c>
      <c r="N65" s="14">
        <f t="shared" si="12"/>
        <v>0</v>
      </c>
      <c r="O65" s="21">
        <f t="shared" si="18"/>
        <v>27.22222222222222</v>
      </c>
      <c r="P65" s="14">
        <f t="shared" si="13"/>
        <v>97.22222222222221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>
        <v>1</v>
      </c>
      <c r="H66" s="20"/>
      <c r="I66" s="20"/>
      <c r="J66" s="18">
        <f t="shared" si="10"/>
        <v>0</v>
      </c>
      <c r="K66" s="18">
        <f t="shared" si="11"/>
        <v>1</v>
      </c>
      <c r="L66" s="18">
        <f t="shared" si="16"/>
        <v>29</v>
      </c>
      <c r="M66" s="18">
        <f t="shared" si="17"/>
        <v>42</v>
      </c>
      <c r="N66" s="14">
        <f t="shared" si="12"/>
        <v>0.3888888888888889</v>
      </c>
      <c r="O66" s="21">
        <f t="shared" si="18"/>
        <v>27.61111111111111</v>
      </c>
      <c r="P66" s="14">
        <f t="shared" si="13"/>
        <v>98.6111111111111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29</v>
      </c>
      <c r="M67" s="18">
        <f t="shared" si="17"/>
        <v>42</v>
      </c>
      <c r="N67" s="14">
        <f t="shared" si="12"/>
        <v>0</v>
      </c>
      <c r="O67" s="21">
        <f t="shared" si="18"/>
        <v>27.61111111111111</v>
      </c>
      <c r="P67" s="14">
        <f t="shared" si="13"/>
        <v>98.6111111111111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29</v>
      </c>
      <c r="M68" s="18">
        <f t="shared" si="17"/>
        <v>42</v>
      </c>
      <c r="N68" s="14">
        <f aca="true" t="shared" si="21" ref="N68:N94">(+J68+K68)*($J$96/($J$96+$K$96))</f>
        <v>0</v>
      </c>
      <c r="O68" s="21">
        <f t="shared" si="18"/>
        <v>27.61111111111111</v>
      </c>
      <c r="P68" s="14">
        <f aca="true" t="shared" si="22" ref="P68:P94">O68*100/$N$96</f>
        <v>98.6111111111111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>
        <v>1</v>
      </c>
      <c r="G69" s="20"/>
      <c r="H69" s="20"/>
      <c r="I69" s="20"/>
      <c r="J69" s="18">
        <f t="shared" si="19"/>
        <v>0</v>
      </c>
      <c r="K69" s="18">
        <f t="shared" si="20"/>
        <v>1</v>
      </c>
      <c r="L69" s="18">
        <f aca="true" t="shared" si="25" ref="L69:L94">L68+J69</f>
        <v>29</v>
      </c>
      <c r="M69" s="18">
        <f aca="true" t="shared" si="26" ref="M69:M94">M68+K69</f>
        <v>43</v>
      </c>
      <c r="N69" s="14">
        <f t="shared" si="21"/>
        <v>0.3888888888888889</v>
      </c>
      <c r="O69" s="21">
        <f aca="true" t="shared" si="27" ref="O69:O94">O68+N69</f>
        <v>28</v>
      </c>
      <c r="P69" s="14">
        <f t="shared" si="22"/>
        <v>100</v>
      </c>
      <c r="Q69" s="18">
        <f t="shared" si="23"/>
        <v>1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29</v>
      </c>
      <c r="M70" s="18">
        <f t="shared" si="26"/>
        <v>43</v>
      </c>
      <c r="N70" s="14">
        <f t="shared" si="21"/>
        <v>0</v>
      </c>
      <c r="O70" s="21">
        <f t="shared" si="27"/>
        <v>28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29</v>
      </c>
      <c r="M71" s="18">
        <f t="shared" si="26"/>
        <v>43</v>
      </c>
      <c r="N71" s="14">
        <f t="shared" si="21"/>
        <v>0</v>
      </c>
      <c r="O71" s="21">
        <f t="shared" si="27"/>
        <v>28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>
        <v>1</v>
      </c>
      <c r="H72" s="20"/>
      <c r="I72" s="20"/>
      <c r="J72" s="18">
        <f t="shared" si="19"/>
        <v>0</v>
      </c>
      <c r="K72" s="18">
        <f t="shared" si="20"/>
        <v>1</v>
      </c>
      <c r="L72" s="18">
        <f t="shared" si="25"/>
        <v>29</v>
      </c>
      <c r="M72" s="18">
        <f t="shared" si="26"/>
        <v>44</v>
      </c>
      <c r="N72" s="14">
        <f t="shared" si="21"/>
        <v>0.3888888888888889</v>
      </c>
      <c r="O72" s="21">
        <f t="shared" si="27"/>
        <v>28.38888888888889</v>
      </c>
      <c r="P72" s="14">
        <f t="shared" si="22"/>
        <v>101.3888888888889</v>
      </c>
      <c r="Q72" s="18">
        <f t="shared" si="23"/>
        <v>1</v>
      </c>
      <c r="R72" s="18">
        <f t="shared" si="24"/>
        <v>0</v>
      </c>
    </row>
    <row r="73" spans="1:18" ht="15">
      <c r="A73" s="19">
        <v>32641</v>
      </c>
      <c r="B73" s="20"/>
      <c r="C73" s="25">
        <v>1</v>
      </c>
      <c r="D73" s="26"/>
      <c r="E73" s="20"/>
      <c r="F73" s="20"/>
      <c r="G73" s="25"/>
      <c r="H73" s="20"/>
      <c r="I73" s="20"/>
      <c r="J73" s="18">
        <f t="shared" si="19"/>
        <v>1</v>
      </c>
      <c r="K73" s="18">
        <f t="shared" si="20"/>
        <v>0</v>
      </c>
      <c r="L73" s="18">
        <f t="shared" si="25"/>
        <v>30</v>
      </c>
      <c r="M73" s="18">
        <f t="shared" si="26"/>
        <v>44</v>
      </c>
      <c r="N73" s="14">
        <f t="shared" si="21"/>
        <v>0.3888888888888889</v>
      </c>
      <c r="O73" s="21">
        <f t="shared" si="27"/>
        <v>28.77777777777778</v>
      </c>
      <c r="P73" s="14">
        <f t="shared" si="22"/>
        <v>102.77777777777779</v>
      </c>
      <c r="Q73" s="18">
        <f t="shared" si="23"/>
        <v>1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30</v>
      </c>
      <c r="M74" s="18">
        <f t="shared" si="26"/>
        <v>44</v>
      </c>
      <c r="N74" s="14">
        <f t="shared" si="21"/>
        <v>0</v>
      </c>
      <c r="O74" s="21">
        <f t="shared" si="27"/>
        <v>28.77777777777778</v>
      </c>
      <c r="P74" s="14">
        <f t="shared" si="22"/>
        <v>102.77777777777779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30</v>
      </c>
      <c r="M75" s="18">
        <f t="shared" si="26"/>
        <v>44</v>
      </c>
      <c r="N75" s="14">
        <f t="shared" si="21"/>
        <v>0</v>
      </c>
      <c r="O75" s="21">
        <f t="shared" si="27"/>
        <v>28.77777777777778</v>
      </c>
      <c r="P75" s="14">
        <f t="shared" si="22"/>
        <v>102.77777777777779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30</v>
      </c>
      <c r="M76" s="18">
        <f t="shared" si="26"/>
        <v>44</v>
      </c>
      <c r="N76" s="14">
        <f t="shared" si="21"/>
        <v>0</v>
      </c>
      <c r="O76" s="21">
        <f t="shared" si="27"/>
        <v>28.77777777777778</v>
      </c>
      <c r="P76" s="14">
        <f t="shared" si="22"/>
        <v>102.77777777777779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30</v>
      </c>
      <c r="M77" s="18">
        <f t="shared" si="26"/>
        <v>44</v>
      </c>
      <c r="N77" s="14">
        <f t="shared" si="21"/>
        <v>0</v>
      </c>
      <c r="O77" s="21">
        <f t="shared" si="27"/>
        <v>28.77777777777778</v>
      </c>
      <c r="P77" s="14">
        <f t="shared" si="22"/>
        <v>102.77777777777779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30</v>
      </c>
      <c r="M78" s="18">
        <f t="shared" si="26"/>
        <v>44</v>
      </c>
      <c r="N78" s="14">
        <f t="shared" si="21"/>
        <v>0</v>
      </c>
      <c r="O78" s="21">
        <f t="shared" si="27"/>
        <v>28.77777777777778</v>
      </c>
      <c r="P78" s="14">
        <f t="shared" si="22"/>
        <v>102.77777777777779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30</v>
      </c>
      <c r="M79" s="18">
        <f t="shared" si="26"/>
        <v>44</v>
      </c>
      <c r="N79" s="14">
        <f t="shared" si="21"/>
        <v>0</v>
      </c>
      <c r="O79" s="21">
        <f t="shared" si="27"/>
        <v>28.77777777777778</v>
      </c>
      <c r="P79" s="14">
        <f t="shared" si="22"/>
        <v>102.77777777777779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>
        <v>1</v>
      </c>
      <c r="J80" s="18">
        <f t="shared" si="19"/>
        <v>0</v>
      </c>
      <c r="K80" s="18">
        <f t="shared" si="20"/>
        <v>-1</v>
      </c>
      <c r="L80" s="18">
        <f t="shared" si="25"/>
        <v>30</v>
      </c>
      <c r="M80" s="18">
        <f t="shared" si="26"/>
        <v>43</v>
      </c>
      <c r="N80" s="14">
        <f t="shared" si="21"/>
        <v>-0.3888888888888889</v>
      </c>
      <c r="O80" s="21">
        <f t="shared" si="27"/>
        <v>28.38888888888889</v>
      </c>
      <c r="P80" s="14">
        <f t="shared" si="22"/>
        <v>101.3888888888889</v>
      </c>
      <c r="Q80" s="18">
        <f t="shared" si="23"/>
        <v>0</v>
      </c>
      <c r="R80" s="18">
        <f t="shared" si="24"/>
        <v>1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30</v>
      </c>
      <c r="M81" s="18">
        <f t="shared" si="26"/>
        <v>43</v>
      </c>
      <c r="N81" s="14">
        <f t="shared" si="21"/>
        <v>0</v>
      </c>
      <c r="O81" s="21">
        <f t="shared" si="27"/>
        <v>28.38888888888889</v>
      </c>
      <c r="P81" s="14">
        <f t="shared" si="22"/>
        <v>101.3888888888889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30</v>
      </c>
      <c r="M82" s="18">
        <f t="shared" si="26"/>
        <v>43</v>
      </c>
      <c r="N82" s="14">
        <f t="shared" si="21"/>
        <v>0</v>
      </c>
      <c r="O82" s="21">
        <f t="shared" si="27"/>
        <v>28.38888888888889</v>
      </c>
      <c r="P82" s="14">
        <f t="shared" si="22"/>
        <v>101.3888888888889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30</v>
      </c>
      <c r="M83" s="18">
        <f t="shared" si="26"/>
        <v>43</v>
      </c>
      <c r="N83" s="14">
        <f t="shared" si="21"/>
        <v>0</v>
      </c>
      <c r="O83" s="21">
        <f t="shared" si="27"/>
        <v>28.38888888888889</v>
      </c>
      <c r="P83" s="14">
        <f t="shared" si="22"/>
        <v>101.3888888888889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>
        <v>1</v>
      </c>
      <c r="H84" s="20"/>
      <c r="I84" s="20"/>
      <c r="J84" s="18">
        <f t="shared" si="19"/>
        <v>0</v>
      </c>
      <c r="K84" s="18">
        <f t="shared" si="20"/>
        <v>1</v>
      </c>
      <c r="L84" s="18">
        <f t="shared" si="25"/>
        <v>30</v>
      </c>
      <c r="M84" s="18">
        <f t="shared" si="26"/>
        <v>44</v>
      </c>
      <c r="N84" s="14">
        <f t="shared" si="21"/>
        <v>0.3888888888888889</v>
      </c>
      <c r="O84" s="21">
        <f t="shared" si="27"/>
        <v>28.77777777777778</v>
      </c>
      <c r="P84" s="14">
        <f t="shared" si="22"/>
        <v>102.77777777777779</v>
      </c>
      <c r="Q84" s="18">
        <f t="shared" si="23"/>
        <v>1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30</v>
      </c>
      <c r="M85" s="18">
        <f t="shared" si="26"/>
        <v>44</v>
      </c>
      <c r="N85" s="14">
        <f t="shared" si="21"/>
        <v>0</v>
      </c>
      <c r="O85" s="21">
        <f t="shared" si="27"/>
        <v>28.77777777777778</v>
      </c>
      <c r="P85" s="14">
        <f t="shared" si="22"/>
        <v>102.77777777777779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30</v>
      </c>
      <c r="M86" s="18">
        <f t="shared" si="26"/>
        <v>44</v>
      </c>
      <c r="N86" s="14">
        <f t="shared" si="21"/>
        <v>0</v>
      </c>
      <c r="O86" s="21">
        <f t="shared" si="27"/>
        <v>28.77777777777778</v>
      </c>
      <c r="P86" s="14">
        <f t="shared" si="22"/>
        <v>102.77777777777779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>
        <v>1</v>
      </c>
      <c r="E87" s="25"/>
      <c r="F87" s="20"/>
      <c r="G87" s="20"/>
      <c r="H87" s="20"/>
      <c r="I87" s="20"/>
      <c r="J87" s="18">
        <f t="shared" si="19"/>
        <v>-1</v>
      </c>
      <c r="K87" s="18">
        <f t="shared" si="20"/>
        <v>0</v>
      </c>
      <c r="L87" s="18">
        <f t="shared" si="25"/>
        <v>29</v>
      </c>
      <c r="M87" s="18">
        <f t="shared" si="26"/>
        <v>44</v>
      </c>
      <c r="N87" s="14">
        <f t="shared" si="21"/>
        <v>-0.3888888888888889</v>
      </c>
      <c r="O87" s="21">
        <f t="shared" si="27"/>
        <v>28.38888888888889</v>
      </c>
      <c r="P87" s="14">
        <f t="shared" si="22"/>
        <v>101.3888888888889</v>
      </c>
      <c r="Q87" s="18">
        <f t="shared" si="23"/>
        <v>0</v>
      </c>
      <c r="R87" s="18">
        <f t="shared" si="24"/>
        <v>1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29</v>
      </c>
      <c r="M88" s="18">
        <f t="shared" si="26"/>
        <v>44</v>
      </c>
      <c r="N88" s="14">
        <f t="shared" si="21"/>
        <v>0</v>
      </c>
      <c r="O88" s="21">
        <f t="shared" si="27"/>
        <v>28.38888888888889</v>
      </c>
      <c r="P88" s="14">
        <f t="shared" si="22"/>
        <v>101.3888888888889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29</v>
      </c>
      <c r="M89" s="18">
        <f t="shared" si="26"/>
        <v>44</v>
      </c>
      <c r="N89" s="14">
        <f t="shared" si="21"/>
        <v>0</v>
      </c>
      <c r="O89" s="21">
        <f t="shared" si="27"/>
        <v>28.38888888888889</v>
      </c>
      <c r="P89" s="14">
        <f t="shared" si="22"/>
        <v>101.3888888888889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>
        <v>1</v>
      </c>
      <c r="E90" s="20"/>
      <c r="F90" s="20"/>
      <c r="G90" s="20"/>
      <c r="H90" s="20"/>
      <c r="I90" s="20"/>
      <c r="J90" s="18">
        <f t="shared" si="19"/>
        <v>-1</v>
      </c>
      <c r="K90" s="18">
        <f t="shared" si="20"/>
        <v>0</v>
      </c>
      <c r="L90" s="18">
        <f t="shared" si="25"/>
        <v>28</v>
      </c>
      <c r="M90" s="18">
        <f t="shared" si="26"/>
        <v>44</v>
      </c>
      <c r="N90" s="14">
        <f t="shared" si="21"/>
        <v>-0.3888888888888889</v>
      </c>
      <c r="O90" s="21">
        <f t="shared" si="27"/>
        <v>28</v>
      </c>
      <c r="P90" s="14">
        <f t="shared" si="22"/>
        <v>100</v>
      </c>
      <c r="Q90" s="18">
        <f t="shared" si="23"/>
        <v>0</v>
      </c>
      <c r="R90" s="18">
        <f t="shared" si="24"/>
        <v>1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28</v>
      </c>
      <c r="M91" s="18">
        <f t="shared" si="26"/>
        <v>44</v>
      </c>
      <c r="N91" s="14">
        <f t="shared" si="21"/>
        <v>0</v>
      </c>
      <c r="O91" s="21">
        <f t="shared" si="27"/>
        <v>28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28</v>
      </c>
      <c r="M92" s="18">
        <f t="shared" si="26"/>
        <v>44</v>
      </c>
      <c r="N92" s="14">
        <f t="shared" si="21"/>
        <v>0</v>
      </c>
      <c r="O92" s="21">
        <f t="shared" si="27"/>
        <v>28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28</v>
      </c>
      <c r="M93" s="18">
        <f t="shared" si="26"/>
        <v>44</v>
      </c>
      <c r="N93" s="14">
        <f t="shared" si="21"/>
        <v>0</v>
      </c>
      <c r="O93" s="21">
        <f t="shared" si="27"/>
        <v>28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28</v>
      </c>
      <c r="M94" s="18">
        <f t="shared" si="26"/>
        <v>44</v>
      </c>
      <c r="N94" s="14">
        <f t="shared" si="21"/>
        <v>0</v>
      </c>
      <c r="O94" s="21">
        <f t="shared" si="27"/>
        <v>28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29</v>
      </c>
      <c r="C96" s="18">
        <f t="shared" si="28"/>
        <v>8</v>
      </c>
      <c r="D96" s="18">
        <f t="shared" si="28"/>
        <v>7</v>
      </c>
      <c r="E96" s="18">
        <f t="shared" si="28"/>
        <v>2</v>
      </c>
      <c r="F96" s="18">
        <f t="shared" si="28"/>
        <v>20</v>
      </c>
      <c r="G96" s="18">
        <f t="shared" si="28"/>
        <v>32</v>
      </c>
      <c r="H96" s="18">
        <f t="shared" si="28"/>
        <v>3</v>
      </c>
      <c r="I96" s="18">
        <f t="shared" si="28"/>
        <v>5</v>
      </c>
      <c r="J96" s="18">
        <f t="shared" si="28"/>
        <v>28</v>
      </c>
      <c r="K96" s="18">
        <f t="shared" si="28"/>
        <v>44</v>
      </c>
      <c r="L96" s="18"/>
      <c r="M96" s="18"/>
      <c r="N96" s="18">
        <f>SUM(N4:N94)</f>
        <v>28</v>
      </c>
      <c r="O96" s="18"/>
      <c r="P96" s="18"/>
      <c r="Q96" s="18">
        <f>SUM(Q4:Q94)</f>
        <v>89</v>
      </c>
      <c r="R96" s="18">
        <f>SUM(R4:R94)</f>
        <v>17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60" sqref="F60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59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1999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57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35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-0.5428571428571428</v>
      </c>
      <c r="AA4" s="14">
        <f aca="true" t="shared" si="6" ref="AA4:AA16">Z4*100/$Z$17</f>
        <v>-2.857142857142857</v>
      </c>
      <c r="AB4" s="21">
        <f>SUM(Q4:Q10)+SUM(R4:R10)</f>
        <v>3</v>
      </c>
      <c r="AC4" s="21">
        <f>100*SUM(Q4:Q10)/AB4</f>
        <v>33.333333333333336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11</v>
      </c>
      <c r="W5" s="13"/>
      <c r="X5" s="13"/>
      <c r="Y5" s="23" t="s">
        <v>40</v>
      </c>
      <c r="Z5" s="21">
        <f>SUM(N11:N17)</f>
        <v>1.0857142857142856</v>
      </c>
      <c r="AA5" s="14">
        <f t="shared" si="6"/>
        <v>5.714285714285714</v>
      </c>
      <c r="AB5" s="21">
        <f>SUM(Q11:Q17)+SUM(R11:R17)</f>
        <v>2</v>
      </c>
      <c r="AC5" s="21">
        <f>100*SUM(Q11:Q17)/AB5</f>
        <v>100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8"/>
        <v>0</v>
      </c>
      <c r="N6" s="14">
        <f t="shared" si="2"/>
        <v>0</v>
      </c>
      <c r="O6" s="21">
        <f t="shared" si="9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46</v>
      </c>
      <c r="W6" s="13"/>
      <c r="X6" s="23" t="s">
        <v>42</v>
      </c>
      <c r="Z6" s="21">
        <f>SUM(N18:N24)</f>
        <v>2.7142857142857144</v>
      </c>
      <c r="AA6" s="14">
        <f t="shared" si="6"/>
        <v>14.285714285714286</v>
      </c>
      <c r="AB6" s="21">
        <f>SUM(Q18:Q24)+SUM(R18:R24)</f>
        <v>9</v>
      </c>
      <c r="AC6" s="21">
        <f>100*SUM(Q18:Q24)/AB6</f>
        <v>77.77777777777777</v>
      </c>
    </row>
    <row r="7" spans="1:29" ht="15">
      <c r="A7" s="19">
        <v>32575</v>
      </c>
      <c r="B7" s="20"/>
      <c r="C7" s="20"/>
      <c r="D7" s="20">
        <v>2</v>
      </c>
      <c r="E7" s="20"/>
      <c r="F7" s="20"/>
      <c r="G7" s="20"/>
      <c r="H7" s="20"/>
      <c r="I7" s="20"/>
      <c r="J7" s="18">
        <f t="shared" si="0"/>
        <v>-2</v>
      </c>
      <c r="K7" s="18">
        <f t="shared" si="1"/>
        <v>0</v>
      </c>
      <c r="L7" s="18">
        <f t="shared" si="7"/>
        <v>-2</v>
      </c>
      <c r="M7" s="18">
        <f t="shared" si="8"/>
        <v>0</v>
      </c>
      <c r="N7" s="14">
        <f t="shared" si="2"/>
        <v>-1.0857142857142856</v>
      </c>
      <c r="O7" s="21">
        <f t="shared" si="9"/>
        <v>-1.0857142857142856</v>
      </c>
      <c r="P7" s="14">
        <f t="shared" si="3"/>
        <v>-5.7142857142857135</v>
      </c>
      <c r="Q7" s="18">
        <f t="shared" si="4"/>
        <v>0</v>
      </c>
      <c r="R7" s="18">
        <f t="shared" si="5"/>
        <v>2</v>
      </c>
      <c r="T7" s="17" t="s">
        <v>43</v>
      </c>
      <c r="V7" s="14">
        <f>V6*100/(V5+V6)</f>
        <v>80.70175438596492</v>
      </c>
      <c r="W7" s="13"/>
      <c r="Y7" s="23" t="s">
        <v>44</v>
      </c>
      <c r="Z7" s="21">
        <f>SUM(N25:N31)</f>
        <v>1.0857142857142859</v>
      </c>
      <c r="AA7" s="14">
        <f t="shared" si="6"/>
        <v>5.714285714285715</v>
      </c>
      <c r="AB7" s="21">
        <f>SUM(Q25:Q31)+SUM(R25:R31)</f>
        <v>10</v>
      </c>
      <c r="AC7" s="21">
        <f>100*SUM(Q25:Q31)/AB7</f>
        <v>60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-2</v>
      </c>
      <c r="M8" s="18">
        <f t="shared" si="8"/>
        <v>0</v>
      </c>
      <c r="N8" s="14">
        <f t="shared" si="2"/>
        <v>0</v>
      </c>
      <c r="O8" s="21">
        <f t="shared" si="9"/>
        <v>-1.0857142857142856</v>
      </c>
      <c r="P8" s="14">
        <f t="shared" si="3"/>
        <v>-5.7142857142857135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12.485714285714284</v>
      </c>
      <c r="AA8" s="14">
        <f t="shared" si="6"/>
        <v>65.71428571428571</v>
      </c>
      <c r="AB8" s="21">
        <f>SUM(Q32:Q38)+SUM(R32:R38)</f>
        <v>25</v>
      </c>
      <c r="AC8" s="21">
        <f>100*SUM(Q32:Q38)/AB8</f>
        <v>96</v>
      </c>
    </row>
    <row r="9" spans="1:29" ht="15">
      <c r="A9" s="19">
        <v>32577</v>
      </c>
      <c r="B9" s="20">
        <v>1</v>
      </c>
      <c r="C9" s="20"/>
      <c r="D9" s="20"/>
      <c r="E9" s="20"/>
      <c r="F9" s="20"/>
      <c r="G9" s="20"/>
      <c r="H9" s="20"/>
      <c r="I9" s="20"/>
      <c r="J9" s="18">
        <f t="shared" si="0"/>
        <v>1</v>
      </c>
      <c r="K9" s="18">
        <f t="shared" si="1"/>
        <v>0</v>
      </c>
      <c r="L9" s="18">
        <f t="shared" si="7"/>
        <v>-1</v>
      </c>
      <c r="M9" s="18">
        <f t="shared" si="8"/>
        <v>0</v>
      </c>
      <c r="N9" s="14">
        <f t="shared" si="2"/>
        <v>0.5428571428571428</v>
      </c>
      <c r="O9" s="21">
        <f t="shared" si="9"/>
        <v>-0.5428571428571428</v>
      </c>
      <c r="P9" s="14">
        <f t="shared" si="3"/>
        <v>-2.8571428571428568</v>
      </c>
      <c r="Q9" s="18">
        <f t="shared" si="4"/>
        <v>1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1.0857142857142856</v>
      </c>
      <c r="AA9" s="14">
        <f t="shared" si="6"/>
        <v>5.714285714285714</v>
      </c>
      <c r="AB9" s="21">
        <f>SUM(Q39:Q45)+SUM(R39:R45)</f>
        <v>4</v>
      </c>
      <c r="AC9" s="21">
        <f>100*SUM(Q39:Q45)/AB9</f>
        <v>75</v>
      </c>
    </row>
    <row r="10" spans="1:29" ht="15">
      <c r="A10" s="19">
        <v>32578</v>
      </c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8">
        <f t="shared" si="7"/>
        <v>-1</v>
      </c>
      <c r="M10" s="18">
        <f t="shared" si="8"/>
        <v>0</v>
      </c>
      <c r="N10" s="14">
        <f t="shared" si="2"/>
        <v>0</v>
      </c>
      <c r="O10" s="21">
        <f t="shared" si="9"/>
        <v>-0.5428571428571428</v>
      </c>
      <c r="P10" s="14">
        <f t="shared" si="3"/>
        <v>-2.8571428571428568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65.21739130434783</v>
      </c>
      <c r="W10" s="13"/>
      <c r="X10" s="24" t="s">
        <v>48</v>
      </c>
      <c r="Z10" s="21">
        <f>SUM(N46:N52)</f>
        <v>1.0857142857142856</v>
      </c>
      <c r="AA10" s="14">
        <f t="shared" si="6"/>
        <v>5.714285714285714</v>
      </c>
      <c r="AB10" s="21">
        <f>SUM(Q46:Q52)+SUM(R46:R52)</f>
        <v>2</v>
      </c>
      <c r="AC10" s="21">
        <f>100*SUM(Q46:Q52)/AB10</f>
        <v>100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-1</v>
      </c>
      <c r="M11" s="18">
        <f t="shared" si="8"/>
        <v>0</v>
      </c>
      <c r="N11" s="14">
        <f t="shared" si="2"/>
        <v>0</v>
      </c>
      <c r="O11" s="21">
        <f t="shared" si="9"/>
        <v>-0.5428571428571428</v>
      </c>
      <c r="P11" s="14">
        <f t="shared" si="3"/>
        <v>-2.8571428571428568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82.6086956521739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-1</v>
      </c>
      <c r="M12" s="18">
        <f t="shared" si="8"/>
        <v>0</v>
      </c>
      <c r="N12" s="14">
        <f t="shared" si="2"/>
        <v>0</v>
      </c>
      <c r="O12" s="21">
        <f t="shared" si="9"/>
        <v>-0.5428571428571428</v>
      </c>
      <c r="P12" s="14">
        <f t="shared" si="3"/>
        <v>-2.8571428571428568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73.91304347826086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 t="e">
        <f>100*SUM(Q60:Q66)/AB12</f>
        <v>#DIV/0!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-1</v>
      </c>
      <c r="M13" s="18">
        <f t="shared" si="8"/>
        <v>0</v>
      </c>
      <c r="N13" s="14">
        <f t="shared" si="2"/>
        <v>0</v>
      </c>
      <c r="O13" s="21">
        <f t="shared" si="9"/>
        <v>-0.5428571428571428</v>
      </c>
      <c r="P13" s="14">
        <f t="shared" si="3"/>
        <v>-2.8571428571428568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/>
      <c r="C14" s="20"/>
      <c r="D14" s="20"/>
      <c r="E14" s="20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-1</v>
      </c>
      <c r="M14" s="18">
        <f t="shared" si="8"/>
        <v>0</v>
      </c>
      <c r="N14" s="14">
        <f t="shared" si="2"/>
        <v>0</v>
      </c>
      <c r="O14" s="21">
        <f t="shared" si="9"/>
        <v>-0.5428571428571428</v>
      </c>
      <c r="P14" s="14">
        <f t="shared" si="3"/>
        <v>-2.8571428571428568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 t="e">
        <f>100*SUM(Q74:Q80)/AB14</f>
        <v>#DIV/0!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-1</v>
      </c>
      <c r="M15" s="18">
        <f t="shared" si="8"/>
        <v>0</v>
      </c>
      <c r="N15" s="14">
        <f t="shared" si="2"/>
        <v>0</v>
      </c>
      <c r="O15" s="21">
        <f t="shared" si="9"/>
        <v>-0.5428571428571428</v>
      </c>
      <c r="P15" s="14">
        <f t="shared" si="3"/>
        <v>-2.8571428571428568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 t="e">
        <f>100*SUM(Q81:Q87)/AB15</f>
        <v>#DIV/0!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-1</v>
      </c>
      <c r="M16" s="18">
        <f t="shared" si="8"/>
        <v>0</v>
      </c>
      <c r="N16" s="14">
        <f t="shared" si="2"/>
        <v>0</v>
      </c>
      <c r="O16" s="21">
        <f t="shared" si="9"/>
        <v>-0.5428571428571428</v>
      </c>
      <c r="P16" s="14">
        <f t="shared" si="3"/>
        <v>-2.8571428571428568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>
        <v>1</v>
      </c>
      <c r="D17" s="25"/>
      <c r="E17" s="25"/>
      <c r="F17" s="25"/>
      <c r="G17" s="25">
        <v>1</v>
      </c>
      <c r="H17" s="20"/>
      <c r="I17" s="20"/>
      <c r="J17" s="18">
        <f t="shared" si="0"/>
        <v>1</v>
      </c>
      <c r="K17" s="18">
        <f t="shared" si="1"/>
        <v>1</v>
      </c>
      <c r="L17" s="18">
        <f t="shared" si="7"/>
        <v>0</v>
      </c>
      <c r="M17" s="18">
        <f t="shared" si="8"/>
        <v>1</v>
      </c>
      <c r="N17" s="14">
        <f t="shared" si="2"/>
        <v>1.0857142857142856</v>
      </c>
      <c r="O17" s="21">
        <f t="shared" si="9"/>
        <v>0.5428571428571428</v>
      </c>
      <c r="P17" s="14">
        <f t="shared" si="3"/>
        <v>2.8571428571428568</v>
      </c>
      <c r="Q17" s="18">
        <f t="shared" si="4"/>
        <v>2</v>
      </c>
      <c r="R17" s="18">
        <f t="shared" si="5"/>
        <v>0</v>
      </c>
      <c r="T17" s="17"/>
      <c r="X17" s="13"/>
      <c r="Y17" s="17" t="s">
        <v>56</v>
      </c>
      <c r="Z17" s="18">
        <f>SUM(Z4:Z16)</f>
        <v>19</v>
      </c>
      <c r="AA17" s="18">
        <f>SUM(AA4:AA16)</f>
        <v>99.99999999999999</v>
      </c>
      <c r="AB17" s="18">
        <f>SUM(AB4:AB16)</f>
        <v>57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0</v>
      </c>
      <c r="M18" s="18">
        <f t="shared" si="8"/>
        <v>1</v>
      </c>
      <c r="N18" s="14">
        <f t="shared" si="2"/>
        <v>0</v>
      </c>
      <c r="O18" s="21">
        <f t="shared" si="9"/>
        <v>0.5428571428571428</v>
      </c>
      <c r="P18" s="14">
        <f t="shared" si="3"/>
        <v>2.8571428571428568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0</v>
      </c>
      <c r="M19" s="18">
        <f t="shared" si="8"/>
        <v>1</v>
      </c>
      <c r="N19" s="14">
        <f t="shared" si="2"/>
        <v>0</v>
      </c>
      <c r="O19" s="21">
        <f t="shared" si="9"/>
        <v>0.5428571428571428</v>
      </c>
      <c r="P19" s="14">
        <f t="shared" si="3"/>
        <v>2.8571428571428568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>
        <v>1</v>
      </c>
      <c r="C20" s="25"/>
      <c r="D20" s="20"/>
      <c r="E20" s="20"/>
      <c r="F20" s="20"/>
      <c r="G20" s="25">
        <v>1</v>
      </c>
      <c r="H20" s="20">
        <v>1</v>
      </c>
      <c r="I20" s="20"/>
      <c r="J20" s="18">
        <f t="shared" si="0"/>
        <v>1</v>
      </c>
      <c r="K20" s="18">
        <f t="shared" si="1"/>
        <v>0</v>
      </c>
      <c r="L20" s="18">
        <f t="shared" si="7"/>
        <v>1</v>
      </c>
      <c r="M20" s="18">
        <f t="shared" si="8"/>
        <v>1</v>
      </c>
      <c r="N20" s="14">
        <f t="shared" si="2"/>
        <v>0.5428571428571428</v>
      </c>
      <c r="O20" s="21">
        <f t="shared" si="9"/>
        <v>1.0857142857142856</v>
      </c>
      <c r="P20" s="14">
        <f t="shared" si="3"/>
        <v>5.7142857142857135</v>
      </c>
      <c r="Q20" s="18">
        <f t="shared" si="4"/>
        <v>2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1</v>
      </c>
      <c r="M21" s="18">
        <f t="shared" si="8"/>
        <v>1</v>
      </c>
      <c r="N21" s="14">
        <f t="shared" si="2"/>
        <v>0</v>
      </c>
      <c r="O21" s="21">
        <f t="shared" si="9"/>
        <v>1.0857142857142856</v>
      </c>
      <c r="P21" s="14">
        <f t="shared" si="3"/>
        <v>5.7142857142857135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1</v>
      </c>
      <c r="D22" s="20"/>
      <c r="E22" s="20"/>
      <c r="F22" s="25">
        <v>1</v>
      </c>
      <c r="G22" s="25"/>
      <c r="H22" s="20">
        <v>1</v>
      </c>
      <c r="I22" s="20"/>
      <c r="J22" s="18">
        <f t="shared" si="0"/>
        <v>1</v>
      </c>
      <c r="K22" s="18">
        <f t="shared" si="1"/>
        <v>0</v>
      </c>
      <c r="L22" s="18">
        <f t="shared" si="7"/>
        <v>2</v>
      </c>
      <c r="M22" s="18">
        <f t="shared" si="8"/>
        <v>1</v>
      </c>
      <c r="N22" s="14">
        <f t="shared" si="2"/>
        <v>0.5428571428571428</v>
      </c>
      <c r="O22" s="21">
        <f t="shared" si="9"/>
        <v>1.6285714285714286</v>
      </c>
      <c r="P22" s="14">
        <f t="shared" si="3"/>
        <v>8.57142857142857</v>
      </c>
      <c r="Q22" s="18">
        <f t="shared" si="4"/>
        <v>2</v>
      </c>
      <c r="R22" s="18">
        <f t="shared" si="5"/>
        <v>1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2</v>
      </c>
      <c r="M23" s="18">
        <f t="shared" si="8"/>
        <v>1</v>
      </c>
      <c r="N23" s="14">
        <f t="shared" si="2"/>
        <v>0</v>
      </c>
      <c r="O23" s="21">
        <f t="shared" si="9"/>
        <v>1.6285714285714286</v>
      </c>
      <c r="P23" s="14">
        <f t="shared" si="3"/>
        <v>8.57142857142857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>
        <v>2</v>
      </c>
      <c r="C24" s="25">
        <v>1</v>
      </c>
      <c r="D24" s="20"/>
      <c r="E24" s="25"/>
      <c r="F24" s="20"/>
      <c r="G24" s="25"/>
      <c r="H24" s="20"/>
      <c r="I24" s="20"/>
      <c r="J24" s="18">
        <f t="shared" si="0"/>
        <v>3</v>
      </c>
      <c r="K24" s="18">
        <f t="shared" si="1"/>
        <v>0</v>
      </c>
      <c r="L24" s="18">
        <f t="shared" si="7"/>
        <v>5</v>
      </c>
      <c r="M24" s="18">
        <f t="shared" si="8"/>
        <v>1</v>
      </c>
      <c r="N24" s="14">
        <f t="shared" si="2"/>
        <v>1.6285714285714286</v>
      </c>
      <c r="O24" s="21">
        <f t="shared" si="9"/>
        <v>3.257142857142857</v>
      </c>
      <c r="P24" s="14">
        <f t="shared" si="3"/>
        <v>17.14285714285714</v>
      </c>
      <c r="Q24" s="18">
        <f t="shared" si="4"/>
        <v>3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5</v>
      </c>
      <c r="M25" s="18">
        <f t="shared" si="8"/>
        <v>1</v>
      </c>
      <c r="N25" s="14">
        <f t="shared" si="2"/>
        <v>0</v>
      </c>
      <c r="O25" s="21">
        <f t="shared" si="9"/>
        <v>3.257142857142857</v>
      </c>
      <c r="P25" s="14">
        <f t="shared" si="3"/>
        <v>17.14285714285714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5</v>
      </c>
      <c r="M26" s="18">
        <f t="shared" si="8"/>
        <v>1</v>
      </c>
      <c r="N26" s="14">
        <f t="shared" si="2"/>
        <v>0</v>
      </c>
      <c r="O26" s="21">
        <f t="shared" si="9"/>
        <v>3.257142857142857</v>
      </c>
      <c r="P26" s="14">
        <f t="shared" si="3"/>
        <v>17.14285714285714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1</v>
      </c>
      <c r="D27" s="20"/>
      <c r="E27" s="20"/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7"/>
        <v>8</v>
      </c>
      <c r="M27" s="18">
        <f t="shared" si="8"/>
        <v>1</v>
      </c>
      <c r="N27" s="14">
        <f t="shared" si="2"/>
        <v>1.6285714285714286</v>
      </c>
      <c r="O27" s="21">
        <f t="shared" si="9"/>
        <v>4.885714285714286</v>
      </c>
      <c r="P27" s="14">
        <f t="shared" si="3"/>
        <v>25.71428571428571</v>
      </c>
      <c r="Q27" s="18">
        <f t="shared" si="4"/>
        <v>3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8</v>
      </c>
      <c r="M28" s="18">
        <f t="shared" si="8"/>
        <v>1</v>
      </c>
      <c r="N28" s="14">
        <f t="shared" si="2"/>
        <v>0</v>
      </c>
      <c r="O28" s="21">
        <f t="shared" si="9"/>
        <v>4.885714285714286</v>
      </c>
      <c r="P28" s="14">
        <f t="shared" si="3"/>
        <v>25.71428571428571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8</v>
      </c>
      <c r="M29" s="18">
        <f t="shared" si="8"/>
        <v>1</v>
      </c>
      <c r="N29" s="14">
        <f t="shared" si="2"/>
        <v>0</v>
      </c>
      <c r="O29" s="21">
        <f t="shared" si="9"/>
        <v>4.885714285714286</v>
      </c>
      <c r="P29" s="14">
        <f t="shared" si="3"/>
        <v>25.71428571428571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8</v>
      </c>
      <c r="M30" s="18">
        <f t="shared" si="8"/>
        <v>1</v>
      </c>
      <c r="N30" s="14">
        <f t="shared" si="2"/>
        <v>0</v>
      </c>
      <c r="O30" s="21">
        <f t="shared" si="9"/>
        <v>4.885714285714286</v>
      </c>
      <c r="P30" s="14">
        <f t="shared" si="3"/>
        <v>25.71428571428571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>
        <v>2</v>
      </c>
      <c r="D31" s="25"/>
      <c r="E31" s="20"/>
      <c r="F31" s="25">
        <v>1</v>
      </c>
      <c r="G31" s="25"/>
      <c r="H31" s="20">
        <v>2</v>
      </c>
      <c r="I31" s="25">
        <v>2</v>
      </c>
      <c r="J31" s="18">
        <f t="shared" si="0"/>
        <v>2</v>
      </c>
      <c r="K31" s="18">
        <f t="shared" si="1"/>
        <v>-3</v>
      </c>
      <c r="L31" s="18">
        <f t="shared" si="7"/>
        <v>10</v>
      </c>
      <c r="M31" s="18">
        <f t="shared" si="8"/>
        <v>-2</v>
      </c>
      <c r="N31" s="14">
        <f t="shared" si="2"/>
        <v>-0.5428571428571428</v>
      </c>
      <c r="O31" s="21">
        <f t="shared" si="9"/>
        <v>4.342857142857143</v>
      </c>
      <c r="P31" s="14">
        <f t="shared" si="3"/>
        <v>22.857142857142854</v>
      </c>
      <c r="Q31" s="18">
        <f t="shared" si="4"/>
        <v>3</v>
      </c>
      <c r="R31" s="18">
        <f t="shared" si="5"/>
        <v>4</v>
      </c>
      <c r="T31" s="17"/>
    </row>
    <row r="32" spans="1:18" ht="15">
      <c r="A32" s="19">
        <v>32600</v>
      </c>
      <c r="B32" s="25">
        <v>1</v>
      </c>
      <c r="C32" s="25">
        <v>2</v>
      </c>
      <c r="D32" s="20">
        <v>1</v>
      </c>
      <c r="E32" s="20"/>
      <c r="F32" s="25">
        <v>1</v>
      </c>
      <c r="G32" s="25">
        <v>3</v>
      </c>
      <c r="H32" s="20"/>
      <c r="I32" s="20"/>
      <c r="J32" s="18">
        <f t="shared" si="0"/>
        <v>2</v>
      </c>
      <c r="K32" s="18">
        <f t="shared" si="1"/>
        <v>4</v>
      </c>
      <c r="L32" s="18">
        <f t="shared" si="7"/>
        <v>12</v>
      </c>
      <c r="M32" s="18">
        <f t="shared" si="8"/>
        <v>2</v>
      </c>
      <c r="N32" s="14">
        <f t="shared" si="2"/>
        <v>3.257142857142857</v>
      </c>
      <c r="O32" s="21">
        <f t="shared" si="9"/>
        <v>7.6000000000000005</v>
      </c>
      <c r="P32" s="14">
        <f t="shared" si="3"/>
        <v>39.99999999999999</v>
      </c>
      <c r="Q32" s="18">
        <f t="shared" si="4"/>
        <v>7</v>
      </c>
      <c r="R32" s="18">
        <f t="shared" si="5"/>
        <v>1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12</v>
      </c>
      <c r="M33" s="18">
        <f t="shared" si="8"/>
        <v>2</v>
      </c>
      <c r="N33" s="14">
        <f t="shared" si="2"/>
        <v>0</v>
      </c>
      <c r="O33" s="21">
        <f t="shared" si="9"/>
        <v>7.6000000000000005</v>
      </c>
      <c r="P33" s="14">
        <f t="shared" si="3"/>
        <v>39.99999999999999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7"/>
        <v>12</v>
      </c>
      <c r="M34" s="18">
        <f t="shared" si="8"/>
        <v>2</v>
      </c>
      <c r="N34" s="14">
        <f t="shared" si="2"/>
        <v>0</v>
      </c>
      <c r="O34" s="21">
        <f t="shared" si="9"/>
        <v>7.6000000000000005</v>
      </c>
      <c r="P34" s="14">
        <f t="shared" si="3"/>
        <v>39.99999999999999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/>
      <c r="C35" s="20">
        <v>3</v>
      </c>
      <c r="D35" s="20"/>
      <c r="E35" s="20"/>
      <c r="F35" s="20">
        <v>1</v>
      </c>
      <c r="G35" s="20">
        <v>5</v>
      </c>
      <c r="H35" s="20"/>
      <c r="I35" s="20"/>
      <c r="J35" s="18">
        <f t="shared" si="0"/>
        <v>3</v>
      </c>
      <c r="K35" s="18">
        <f t="shared" si="1"/>
        <v>6</v>
      </c>
      <c r="L35" s="18">
        <f t="shared" si="7"/>
        <v>15</v>
      </c>
      <c r="M35" s="18">
        <f t="shared" si="8"/>
        <v>8</v>
      </c>
      <c r="N35" s="14">
        <f t="shared" si="2"/>
        <v>4.885714285714285</v>
      </c>
      <c r="O35" s="21">
        <f t="shared" si="9"/>
        <v>12.485714285714286</v>
      </c>
      <c r="P35" s="14">
        <f t="shared" si="3"/>
        <v>65.71428571428571</v>
      </c>
      <c r="Q35" s="18">
        <f t="shared" si="4"/>
        <v>9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15</v>
      </c>
      <c r="M36" s="18">
        <f t="shared" si="8"/>
        <v>8</v>
      </c>
      <c r="N36" s="14">
        <f aca="true" t="shared" si="12" ref="N36:N67">(+J36+K36)*($J$96/($J$96+$K$96))</f>
        <v>0</v>
      </c>
      <c r="O36" s="21">
        <f t="shared" si="9"/>
        <v>12.485714285714286</v>
      </c>
      <c r="P36" s="14">
        <f aca="true" t="shared" si="13" ref="P36:P67">O36*100/$N$96</f>
        <v>65.71428571428571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aca="true" t="shared" si="16" ref="L37:L68">L36+J37</f>
        <v>15</v>
      </c>
      <c r="M37" s="18">
        <f aca="true" t="shared" si="17" ref="M37:M68">M36+K37</f>
        <v>8</v>
      </c>
      <c r="N37" s="14">
        <f t="shared" si="12"/>
        <v>0</v>
      </c>
      <c r="O37" s="21">
        <f aca="true" t="shared" si="18" ref="O37:O68">O36+N37</f>
        <v>12.485714285714286</v>
      </c>
      <c r="P37" s="14">
        <f t="shared" si="13"/>
        <v>65.71428571428571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>
        <v>2</v>
      </c>
      <c r="D38" s="20"/>
      <c r="E38" s="20"/>
      <c r="F38" s="20"/>
      <c r="G38" s="25">
        <v>6</v>
      </c>
      <c r="H38" s="20"/>
      <c r="I38" s="20"/>
      <c r="J38" s="18">
        <f t="shared" si="10"/>
        <v>2</v>
      </c>
      <c r="K38" s="18">
        <f t="shared" si="11"/>
        <v>6</v>
      </c>
      <c r="L38" s="18">
        <f t="shared" si="16"/>
        <v>17</v>
      </c>
      <c r="M38" s="18">
        <f t="shared" si="17"/>
        <v>14</v>
      </c>
      <c r="N38" s="14">
        <f t="shared" si="12"/>
        <v>4.3428571428571425</v>
      </c>
      <c r="O38" s="21">
        <f t="shared" si="18"/>
        <v>16.82857142857143</v>
      </c>
      <c r="P38" s="14">
        <f t="shared" si="13"/>
        <v>88.57142857142856</v>
      </c>
      <c r="Q38" s="18">
        <f t="shared" si="14"/>
        <v>8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17</v>
      </c>
      <c r="M39" s="18">
        <f t="shared" si="17"/>
        <v>14</v>
      </c>
      <c r="N39" s="14">
        <f t="shared" si="12"/>
        <v>0</v>
      </c>
      <c r="O39" s="21">
        <f t="shared" si="18"/>
        <v>16.82857142857143</v>
      </c>
      <c r="P39" s="14">
        <f t="shared" si="13"/>
        <v>88.57142857142856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17</v>
      </c>
      <c r="M40" s="18">
        <f t="shared" si="17"/>
        <v>14</v>
      </c>
      <c r="N40" s="14">
        <f t="shared" si="12"/>
        <v>0</v>
      </c>
      <c r="O40" s="21">
        <f t="shared" si="18"/>
        <v>16.82857142857143</v>
      </c>
      <c r="P40" s="14">
        <f t="shared" si="13"/>
        <v>88.57142857142856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>
        <v>2</v>
      </c>
      <c r="D41" s="25">
        <v>1</v>
      </c>
      <c r="E41" s="26"/>
      <c r="F41" s="20"/>
      <c r="G41" s="25"/>
      <c r="H41" s="20"/>
      <c r="I41" s="20"/>
      <c r="J41" s="18">
        <f t="shared" si="10"/>
        <v>1</v>
      </c>
      <c r="K41" s="18">
        <f t="shared" si="11"/>
        <v>0</v>
      </c>
      <c r="L41" s="18">
        <f t="shared" si="16"/>
        <v>18</v>
      </c>
      <c r="M41" s="18">
        <f t="shared" si="17"/>
        <v>14</v>
      </c>
      <c r="N41" s="14">
        <f t="shared" si="12"/>
        <v>0.5428571428571428</v>
      </c>
      <c r="O41" s="21">
        <f t="shared" si="18"/>
        <v>17.371428571428574</v>
      </c>
      <c r="P41" s="14">
        <f t="shared" si="13"/>
        <v>91.42857142857142</v>
      </c>
      <c r="Q41" s="18">
        <f t="shared" si="14"/>
        <v>2</v>
      </c>
      <c r="R41" s="18">
        <f t="shared" si="15"/>
        <v>1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18</v>
      </c>
      <c r="M42" s="18">
        <f t="shared" si="17"/>
        <v>14</v>
      </c>
      <c r="N42" s="14">
        <f t="shared" si="12"/>
        <v>0</v>
      </c>
      <c r="O42" s="21">
        <f t="shared" si="18"/>
        <v>17.371428571428574</v>
      </c>
      <c r="P42" s="14">
        <f t="shared" si="13"/>
        <v>91.42857142857142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18</v>
      </c>
      <c r="M43" s="18">
        <f t="shared" si="17"/>
        <v>14</v>
      </c>
      <c r="N43" s="14">
        <f t="shared" si="12"/>
        <v>0</v>
      </c>
      <c r="O43" s="21">
        <f t="shared" si="18"/>
        <v>17.371428571428574</v>
      </c>
      <c r="P43" s="14">
        <f t="shared" si="13"/>
        <v>91.42857142857142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18</v>
      </c>
      <c r="M44" s="18">
        <f t="shared" si="17"/>
        <v>14</v>
      </c>
      <c r="N44" s="14">
        <f t="shared" si="12"/>
        <v>0</v>
      </c>
      <c r="O44" s="21">
        <f t="shared" si="18"/>
        <v>17.371428571428574</v>
      </c>
      <c r="P44" s="14">
        <f t="shared" si="13"/>
        <v>91.42857142857142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/>
      <c r="C45" s="25"/>
      <c r="D45" s="20"/>
      <c r="E45" s="20"/>
      <c r="F45" s="20"/>
      <c r="G45" s="25">
        <v>1</v>
      </c>
      <c r="H45" s="20"/>
      <c r="I45" s="20"/>
      <c r="J45" s="18">
        <f t="shared" si="10"/>
        <v>0</v>
      </c>
      <c r="K45" s="18">
        <f t="shared" si="11"/>
        <v>1</v>
      </c>
      <c r="L45" s="18">
        <f t="shared" si="16"/>
        <v>18</v>
      </c>
      <c r="M45" s="18">
        <f t="shared" si="17"/>
        <v>15</v>
      </c>
      <c r="N45" s="14">
        <f t="shared" si="12"/>
        <v>0.5428571428571428</v>
      </c>
      <c r="O45" s="21">
        <f t="shared" si="18"/>
        <v>17.914285714285718</v>
      </c>
      <c r="P45" s="14">
        <f t="shared" si="13"/>
        <v>94.28571428571429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18</v>
      </c>
      <c r="M46" s="18">
        <f t="shared" si="17"/>
        <v>15</v>
      </c>
      <c r="N46" s="14">
        <f t="shared" si="12"/>
        <v>0</v>
      </c>
      <c r="O46" s="21">
        <f t="shared" si="18"/>
        <v>17.914285714285718</v>
      </c>
      <c r="P46" s="14">
        <f t="shared" si="13"/>
        <v>94.28571428571429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18</v>
      </c>
      <c r="M47" s="18">
        <f t="shared" si="17"/>
        <v>15</v>
      </c>
      <c r="N47" s="14">
        <f t="shared" si="12"/>
        <v>0</v>
      </c>
      <c r="O47" s="21">
        <f t="shared" si="18"/>
        <v>17.914285714285718</v>
      </c>
      <c r="P47" s="14">
        <f t="shared" si="13"/>
        <v>94.28571428571429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18</v>
      </c>
      <c r="M48" s="18">
        <f t="shared" si="17"/>
        <v>15</v>
      </c>
      <c r="N48" s="14">
        <f t="shared" si="12"/>
        <v>0</v>
      </c>
      <c r="O48" s="21">
        <f t="shared" si="18"/>
        <v>17.914285714285718</v>
      </c>
      <c r="P48" s="14">
        <f t="shared" si="13"/>
        <v>94.28571428571429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18</v>
      </c>
      <c r="M49" s="18">
        <f t="shared" si="17"/>
        <v>15</v>
      </c>
      <c r="N49" s="14">
        <f t="shared" si="12"/>
        <v>0</v>
      </c>
      <c r="O49" s="21">
        <f t="shared" si="18"/>
        <v>17.914285714285718</v>
      </c>
      <c r="P49" s="14">
        <f t="shared" si="13"/>
        <v>94.28571428571429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>
        <v>1</v>
      </c>
      <c r="C50" s="25"/>
      <c r="D50" s="25"/>
      <c r="E50" s="25"/>
      <c r="F50" s="25"/>
      <c r="G50" s="25">
        <v>1</v>
      </c>
      <c r="H50" s="25"/>
      <c r="I50" s="20"/>
      <c r="J50" s="18">
        <f t="shared" si="10"/>
        <v>1</v>
      </c>
      <c r="K50" s="18">
        <f t="shared" si="11"/>
        <v>1</v>
      </c>
      <c r="L50" s="18">
        <f t="shared" si="16"/>
        <v>19</v>
      </c>
      <c r="M50" s="18">
        <f t="shared" si="17"/>
        <v>16</v>
      </c>
      <c r="N50" s="14">
        <f t="shared" si="12"/>
        <v>1.0857142857142856</v>
      </c>
      <c r="O50" s="21">
        <f t="shared" si="18"/>
        <v>19.000000000000004</v>
      </c>
      <c r="P50" s="14">
        <f t="shared" si="13"/>
        <v>100</v>
      </c>
      <c r="Q50" s="18">
        <f t="shared" si="14"/>
        <v>2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6"/>
        <v>19</v>
      </c>
      <c r="M51" s="18">
        <f t="shared" si="17"/>
        <v>16</v>
      </c>
      <c r="N51" s="14">
        <f t="shared" si="12"/>
        <v>0</v>
      </c>
      <c r="O51" s="21">
        <f t="shared" si="18"/>
        <v>19.000000000000004</v>
      </c>
      <c r="P51" s="14">
        <f t="shared" si="13"/>
        <v>100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6"/>
        <v>19</v>
      </c>
      <c r="M52" s="18">
        <f t="shared" si="17"/>
        <v>16</v>
      </c>
      <c r="N52" s="14">
        <f t="shared" si="12"/>
        <v>0</v>
      </c>
      <c r="O52" s="21">
        <f t="shared" si="18"/>
        <v>19.000000000000004</v>
      </c>
      <c r="P52" s="14">
        <f t="shared" si="13"/>
        <v>100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19</v>
      </c>
      <c r="M53" s="18">
        <f t="shared" si="17"/>
        <v>16</v>
      </c>
      <c r="N53" s="14">
        <f t="shared" si="12"/>
        <v>0</v>
      </c>
      <c r="O53" s="21">
        <f t="shared" si="18"/>
        <v>19.000000000000004</v>
      </c>
      <c r="P53" s="14">
        <f t="shared" si="13"/>
        <v>100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19</v>
      </c>
      <c r="M54" s="18">
        <f t="shared" si="17"/>
        <v>16</v>
      </c>
      <c r="N54" s="14">
        <f t="shared" si="12"/>
        <v>0</v>
      </c>
      <c r="O54" s="21">
        <f t="shared" si="18"/>
        <v>19.000000000000004</v>
      </c>
      <c r="P54" s="14">
        <f t="shared" si="13"/>
        <v>100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19</v>
      </c>
      <c r="M55" s="18">
        <f t="shared" si="17"/>
        <v>16</v>
      </c>
      <c r="N55" s="14">
        <f t="shared" si="12"/>
        <v>0</v>
      </c>
      <c r="O55" s="21">
        <f t="shared" si="18"/>
        <v>19.000000000000004</v>
      </c>
      <c r="P55" s="14">
        <f t="shared" si="13"/>
        <v>100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6"/>
        <v>19</v>
      </c>
      <c r="M56" s="18">
        <f t="shared" si="17"/>
        <v>16</v>
      </c>
      <c r="N56" s="14">
        <f t="shared" si="12"/>
        <v>0</v>
      </c>
      <c r="O56" s="21">
        <f t="shared" si="18"/>
        <v>19.000000000000004</v>
      </c>
      <c r="P56" s="14">
        <f t="shared" si="13"/>
        <v>100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>
        <v>1</v>
      </c>
      <c r="H57" s="20"/>
      <c r="I57" s="25"/>
      <c r="J57" s="18">
        <f t="shared" si="10"/>
        <v>0</v>
      </c>
      <c r="K57" s="18">
        <f t="shared" si="11"/>
        <v>1</v>
      </c>
      <c r="L57" s="18">
        <f t="shared" si="16"/>
        <v>19</v>
      </c>
      <c r="M57" s="18">
        <f t="shared" si="17"/>
        <v>17</v>
      </c>
      <c r="N57" s="14">
        <f t="shared" si="12"/>
        <v>0.5428571428571428</v>
      </c>
      <c r="O57" s="21">
        <f t="shared" si="18"/>
        <v>19.542857142857148</v>
      </c>
      <c r="P57" s="14">
        <f t="shared" si="13"/>
        <v>102.85714285714288</v>
      </c>
      <c r="Q57" s="18">
        <f t="shared" si="14"/>
        <v>1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19</v>
      </c>
      <c r="M58" s="18">
        <f t="shared" si="17"/>
        <v>17</v>
      </c>
      <c r="N58" s="14">
        <f t="shared" si="12"/>
        <v>0</v>
      </c>
      <c r="O58" s="21">
        <f t="shared" si="18"/>
        <v>19.542857142857148</v>
      </c>
      <c r="P58" s="14">
        <f t="shared" si="13"/>
        <v>102.85714285714288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>
        <v>1</v>
      </c>
      <c r="J59" s="18">
        <f t="shared" si="10"/>
        <v>0</v>
      </c>
      <c r="K59" s="18">
        <f t="shared" si="11"/>
        <v>-1</v>
      </c>
      <c r="L59" s="18">
        <f t="shared" si="16"/>
        <v>19</v>
      </c>
      <c r="M59" s="18">
        <f t="shared" si="17"/>
        <v>16</v>
      </c>
      <c r="N59" s="14">
        <f t="shared" si="12"/>
        <v>-0.5428571428571428</v>
      </c>
      <c r="O59" s="21">
        <f t="shared" si="18"/>
        <v>19.000000000000004</v>
      </c>
      <c r="P59" s="14">
        <f t="shared" si="13"/>
        <v>100</v>
      </c>
      <c r="Q59" s="18">
        <f t="shared" si="14"/>
        <v>0</v>
      </c>
      <c r="R59" s="18">
        <f t="shared" si="15"/>
        <v>1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19</v>
      </c>
      <c r="M60" s="18">
        <f t="shared" si="17"/>
        <v>16</v>
      </c>
      <c r="N60" s="14">
        <f t="shared" si="12"/>
        <v>0</v>
      </c>
      <c r="O60" s="21">
        <f t="shared" si="18"/>
        <v>19.000000000000004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19</v>
      </c>
      <c r="M61" s="18">
        <f t="shared" si="17"/>
        <v>16</v>
      </c>
      <c r="N61" s="14">
        <f t="shared" si="12"/>
        <v>0</v>
      </c>
      <c r="O61" s="21">
        <f t="shared" si="18"/>
        <v>19.000000000000004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6"/>
        <v>19</v>
      </c>
      <c r="M62" s="18">
        <f t="shared" si="17"/>
        <v>16</v>
      </c>
      <c r="N62" s="14">
        <f t="shared" si="12"/>
        <v>0</v>
      </c>
      <c r="O62" s="21">
        <f t="shared" si="18"/>
        <v>19.000000000000004</v>
      </c>
      <c r="P62" s="14">
        <f t="shared" si="13"/>
        <v>100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19</v>
      </c>
      <c r="M63" s="18">
        <f t="shared" si="17"/>
        <v>16</v>
      </c>
      <c r="N63" s="14">
        <f t="shared" si="12"/>
        <v>0</v>
      </c>
      <c r="O63" s="21">
        <f t="shared" si="18"/>
        <v>19.000000000000004</v>
      </c>
      <c r="P63" s="14">
        <f t="shared" si="13"/>
        <v>100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19</v>
      </c>
      <c r="M64" s="18">
        <f t="shared" si="17"/>
        <v>16</v>
      </c>
      <c r="N64" s="14">
        <f t="shared" si="12"/>
        <v>0</v>
      </c>
      <c r="O64" s="21">
        <f t="shared" si="18"/>
        <v>19.000000000000004</v>
      </c>
      <c r="P64" s="14">
        <f t="shared" si="13"/>
        <v>100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19</v>
      </c>
      <c r="M65" s="18">
        <f t="shared" si="17"/>
        <v>16</v>
      </c>
      <c r="N65" s="14">
        <f t="shared" si="12"/>
        <v>0</v>
      </c>
      <c r="O65" s="21">
        <f t="shared" si="18"/>
        <v>19.000000000000004</v>
      </c>
      <c r="P65" s="14">
        <f t="shared" si="13"/>
        <v>100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6"/>
        <v>19</v>
      </c>
      <c r="M66" s="18">
        <f t="shared" si="17"/>
        <v>16</v>
      </c>
      <c r="N66" s="14">
        <f t="shared" si="12"/>
        <v>0</v>
      </c>
      <c r="O66" s="21">
        <f t="shared" si="18"/>
        <v>19.000000000000004</v>
      </c>
      <c r="P66" s="14">
        <f t="shared" si="13"/>
        <v>100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19</v>
      </c>
      <c r="M67" s="18">
        <f t="shared" si="17"/>
        <v>16</v>
      </c>
      <c r="N67" s="14">
        <f t="shared" si="12"/>
        <v>0</v>
      </c>
      <c r="O67" s="21">
        <f t="shared" si="18"/>
        <v>19.000000000000004</v>
      </c>
      <c r="P67" s="14">
        <f t="shared" si="13"/>
        <v>100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19</v>
      </c>
      <c r="M68" s="18">
        <f t="shared" si="17"/>
        <v>16</v>
      </c>
      <c r="N68" s="14">
        <f aca="true" t="shared" si="21" ref="N68:N94">(+J68+K68)*($J$96/($J$96+$K$96))</f>
        <v>0</v>
      </c>
      <c r="O68" s="21">
        <f t="shared" si="18"/>
        <v>19.000000000000004</v>
      </c>
      <c r="P68" s="14">
        <f aca="true" t="shared" si="22" ref="P68:P94">O68*100/$N$96</f>
        <v>100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19</v>
      </c>
      <c r="M69" s="18">
        <f aca="true" t="shared" si="26" ref="M69:M94">M68+K69</f>
        <v>16</v>
      </c>
      <c r="N69" s="14">
        <f t="shared" si="21"/>
        <v>0</v>
      </c>
      <c r="O69" s="21">
        <f aca="true" t="shared" si="27" ref="O69:O94">O68+N69</f>
        <v>19.000000000000004</v>
      </c>
      <c r="P69" s="14">
        <f t="shared" si="22"/>
        <v>100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19</v>
      </c>
      <c r="M70" s="18">
        <f t="shared" si="26"/>
        <v>16</v>
      </c>
      <c r="N70" s="14">
        <f t="shared" si="21"/>
        <v>0</v>
      </c>
      <c r="O70" s="21">
        <f t="shared" si="27"/>
        <v>19.000000000000004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19</v>
      </c>
      <c r="M71" s="18">
        <f t="shared" si="26"/>
        <v>16</v>
      </c>
      <c r="N71" s="14">
        <f t="shared" si="21"/>
        <v>0</v>
      </c>
      <c r="O71" s="21">
        <f t="shared" si="27"/>
        <v>19.000000000000004</v>
      </c>
      <c r="P71" s="14">
        <f t="shared" si="22"/>
        <v>100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19</v>
      </c>
      <c r="M72" s="18">
        <f t="shared" si="26"/>
        <v>16</v>
      </c>
      <c r="N72" s="14">
        <f t="shared" si="21"/>
        <v>0</v>
      </c>
      <c r="O72" s="21">
        <f t="shared" si="27"/>
        <v>19.000000000000004</v>
      </c>
      <c r="P72" s="14">
        <f t="shared" si="22"/>
        <v>100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19</v>
      </c>
      <c r="M73" s="18">
        <f t="shared" si="26"/>
        <v>16</v>
      </c>
      <c r="N73" s="14">
        <f t="shared" si="21"/>
        <v>0</v>
      </c>
      <c r="O73" s="21">
        <f t="shared" si="27"/>
        <v>19.000000000000004</v>
      </c>
      <c r="P73" s="14">
        <f t="shared" si="22"/>
        <v>100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19</v>
      </c>
      <c r="M74" s="18">
        <f t="shared" si="26"/>
        <v>16</v>
      </c>
      <c r="N74" s="14">
        <f t="shared" si="21"/>
        <v>0</v>
      </c>
      <c r="O74" s="21">
        <f t="shared" si="27"/>
        <v>19.000000000000004</v>
      </c>
      <c r="P74" s="14">
        <f t="shared" si="22"/>
        <v>100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19</v>
      </c>
      <c r="M75" s="18">
        <f t="shared" si="26"/>
        <v>16</v>
      </c>
      <c r="N75" s="14">
        <f t="shared" si="21"/>
        <v>0</v>
      </c>
      <c r="O75" s="21">
        <f t="shared" si="27"/>
        <v>19.000000000000004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19</v>
      </c>
      <c r="M76" s="18">
        <f t="shared" si="26"/>
        <v>16</v>
      </c>
      <c r="N76" s="14">
        <f t="shared" si="21"/>
        <v>0</v>
      </c>
      <c r="O76" s="21">
        <f t="shared" si="27"/>
        <v>19.000000000000004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19</v>
      </c>
      <c r="M77" s="18">
        <f t="shared" si="26"/>
        <v>16</v>
      </c>
      <c r="N77" s="14">
        <f t="shared" si="21"/>
        <v>0</v>
      </c>
      <c r="O77" s="21">
        <f t="shared" si="27"/>
        <v>19.000000000000004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19</v>
      </c>
      <c r="M78" s="18">
        <f t="shared" si="26"/>
        <v>16</v>
      </c>
      <c r="N78" s="14">
        <f t="shared" si="21"/>
        <v>0</v>
      </c>
      <c r="O78" s="21">
        <f t="shared" si="27"/>
        <v>19.000000000000004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19</v>
      </c>
      <c r="M79" s="18">
        <f t="shared" si="26"/>
        <v>16</v>
      </c>
      <c r="N79" s="14">
        <f t="shared" si="21"/>
        <v>0</v>
      </c>
      <c r="O79" s="21">
        <f t="shared" si="27"/>
        <v>19.000000000000004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25"/>
        <v>19</v>
      </c>
      <c r="M80" s="18">
        <f t="shared" si="26"/>
        <v>16</v>
      </c>
      <c r="N80" s="14">
        <f t="shared" si="21"/>
        <v>0</v>
      </c>
      <c r="O80" s="21">
        <f t="shared" si="27"/>
        <v>19.000000000000004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19</v>
      </c>
      <c r="M81" s="18">
        <f t="shared" si="26"/>
        <v>16</v>
      </c>
      <c r="N81" s="14">
        <f t="shared" si="21"/>
        <v>0</v>
      </c>
      <c r="O81" s="21">
        <f t="shared" si="27"/>
        <v>19.000000000000004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19</v>
      </c>
      <c r="M82" s="18">
        <f t="shared" si="26"/>
        <v>16</v>
      </c>
      <c r="N82" s="14">
        <f t="shared" si="21"/>
        <v>0</v>
      </c>
      <c r="O82" s="21">
        <f t="shared" si="27"/>
        <v>19.000000000000004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25"/>
        <v>19</v>
      </c>
      <c r="M83" s="18">
        <f t="shared" si="26"/>
        <v>16</v>
      </c>
      <c r="N83" s="14">
        <f t="shared" si="21"/>
        <v>0</v>
      </c>
      <c r="O83" s="21">
        <f t="shared" si="27"/>
        <v>19.000000000000004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19</v>
      </c>
      <c r="M84" s="18">
        <f t="shared" si="26"/>
        <v>16</v>
      </c>
      <c r="N84" s="14">
        <f t="shared" si="21"/>
        <v>0</v>
      </c>
      <c r="O84" s="21">
        <f t="shared" si="27"/>
        <v>19.000000000000004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19</v>
      </c>
      <c r="M85" s="18">
        <f t="shared" si="26"/>
        <v>16</v>
      </c>
      <c r="N85" s="14">
        <f t="shared" si="21"/>
        <v>0</v>
      </c>
      <c r="O85" s="21">
        <f t="shared" si="27"/>
        <v>19.000000000000004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19</v>
      </c>
      <c r="M86" s="18">
        <f t="shared" si="26"/>
        <v>16</v>
      </c>
      <c r="N86" s="14">
        <f t="shared" si="21"/>
        <v>0</v>
      </c>
      <c r="O86" s="21">
        <f t="shared" si="27"/>
        <v>19.000000000000004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19</v>
      </c>
      <c r="M87" s="18">
        <f t="shared" si="26"/>
        <v>16</v>
      </c>
      <c r="N87" s="14">
        <f t="shared" si="21"/>
        <v>0</v>
      </c>
      <c r="O87" s="21">
        <f t="shared" si="27"/>
        <v>19.000000000000004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19</v>
      </c>
      <c r="M88" s="18">
        <f t="shared" si="26"/>
        <v>16</v>
      </c>
      <c r="N88" s="14">
        <f t="shared" si="21"/>
        <v>0</v>
      </c>
      <c r="O88" s="21">
        <f t="shared" si="27"/>
        <v>19.000000000000004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19</v>
      </c>
      <c r="M89" s="18">
        <f t="shared" si="26"/>
        <v>16</v>
      </c>
      <c r="N89" s="14">
        <f t="shared" si="21"/>
        <v>0</v>
      </c>
      <c r="O89" s="21">
        <f t="shared" si="27"/>
        <v>19.000000000000004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19</v>
      </c>
      <c r="M90" s="18">
        <f t="shared" si="26"/>
        <v>16</v>
      </c>
      <c r="N90" s="14">
        <f t="shared" si="21"/>
        <v>0</v>
      </c>
      <c r="O90" s="21">
        <f t="shared" si="27"/>
        <v>19.000000000000004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19</v>
      </c>
      <c r="M91" s="18">
        <f t="shared" si="26"/>
        <v>16</v>
      </c>
      <c r="N91" s="14">
        <f t="shared" si="21"/>
        <v>0</v>
      </c>
      <c r="O91" s="21">
        <f t="shared" si="27"/>
        <v>19.000000000000004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19</v>
      </c>
      <c r="M92" s="18">
        <f t="shared" si="26"/>
        <v>16</v>
      </c>
      <c r="N92" s="14">
        <f t="shared" si="21"/>
        <v>0</v>
      </c>
      <c r="O92" s="21">
        <f t="shared" si="27"/>
        <v>19.000000000000004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19</v>
      </c>
      <c r="M93" s="18">
        <f t="shared" si="26"/>
        <v>16</v>
      </c>
      <c r="N93" s="14">
        <f t="shared" si="21"/>
        <v>0</v>
      </c>
      <c r="O93" s="21">
        <f t="shared" si="27"/>
        <v>19.000000000000004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19</v>
      </c>
      <c r="M94" s="18">
        <f t="shared" si="26"/>
        <v>16</v>
      </c>
      <c r="N94" s="14">
        <f t="shared" si="21"/>
        <v>0</v>
      </c>
      <c r="O94" s="21">
        <f t="shared" si="27"/>
        <v>19.000000000000004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8</v>
      </c>
      <c r="C96" s="18">
        <f t="shared" si="28"/>
        <v>15</v>
      </c>
      <c r="D96" s="18">
        <f t="shared" si="28"/>
        <v>4</v>
      </c>
      <c r="E96" s="18">
        <f t="shared" si="28"/>
        <v>0</v>
      </c>
      <c r="F96" s="18">
        <f t="shared" si="28"/>
        <v>4</v>
      </c>
      <c r="G96" s="18">
        <f t="shared" si="28"/>
        <v>19</v>
      </c>
      <c r="H96" s="18">
        <f t="shared" si="28"/>
        <v>4</v>
      </c>
      <c r="I96" s="18">
        <f t="shared" si="28"/>
        <v>3</v>
      </c>
      <c r="J96" s="18">
        <f t="shared" si="28"/>
        <v>19</v>
      </c>
      <c r="K96" s="18">
        <f t="shared" si="28"/>
        <v>16</v>
      </c>
      <c r="L96" s="18"/>
      <c r="M96" s="18"/>
      <c r="N96" s="18">
        <f>SUM(N4:N94)</f>
        <v>19.000000000000004</v>
      </c>
      <c r="O96" s="18"/>
      <c r="P96" s="18"/>
      <c r="Q96" s="18">
        <f>SUM(Q4:Q94)</f>
        <v>46</v>
      </c>
      <c r="R96" s="18">
        <f>SUM(R4:R94)</f>
        <v>11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102" sqref="B102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60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1997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2.2916666666666665</v>
      </c>
      <c r="AA4" s="14">
        <f aca="true" t="shared" si="6" ref="AA4:AA16">Z4*100/$Z$17</f>
        <v>10.41666666666667</v>
      </c>
      <c r="AB4" s="21">
        <f>SUM(Q4:Q10)+SUM(R4:R10)</f>
        <v>9</v>
      </c>
      <c r="AC4" s="21">
        <f>100*SUM(Q4:Q10)/AB4</f>
        <v>77.77777777777777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L36">L4+J5</f>
        <v>0</v>
      </c>
      <c r="M5" s="18">
        <f aca="true" t="shared" si="8" ref="M5:M36">M4+K5</f>
        <v>0</v>
      </c>
      <c r="N5" s="14">
        <f t="shared" si="2"/>
        <v>0</v>
      </c>
      <c r="O5" s="21">
        <f aca="true" t="shared" si="9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2.2916666666666665</v>
      </c>
      <c r="AA5" s="14">
        <f t="shared" si="6"/>
        <v>10.41666666666667</v>
      </c>
      <c r="AB5" s="21">
        <f>SUM(Q11:Q17)+SUM(R11:R17)</f>
        <v>13</v>
      </c>
      <c r="AC5" s="21">
        <f>100*SUM(Q11:Q17)/AB5</f>
        <v>69.23076923076923</v>
      </c>
    </row>
    <row r="6" spans="1:29" ht="15">
      <c r="A6" s="19">
        <v>32574</v>
      </c>
      <c r="B6" s="20">
        <v>2</v>
      </c>
      <c r="C6" s="20"/>
      <c r="D6" s="20">
        <v>1</v>
      </c>
      <c r="E6" s="20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8"/>
        <v>0</v>
      </c>
      <c r="N6" s="14">
        <f t="shared" si="2"/>
        <v>0.4583333333333333</v>
      </c>
      <c r="O6" s="21">
        <f t="shared" si="9"/>
        <v>0.4583333333333333</v>
      </c>
      <c r="P6" s="14">
        <f t="shared" si="3"/>
        <v>2.083333333333334</v>
      </c>
      <c r="Q6" s="18">
        <f t="shared" si="4"/>
        <v>2</v>
      </c>
      <c r="R6" s="18">
        <f t="shared" si="5"/>
        <v>1</v>
      </c>
      <c r="T6" s="17" t="s">
        <v>41</v>
      </c>
      <c r="V6" s="18">
        <f>Q96</f>
        <v>60</v>
      </c>
      <c r="W6" s="13"/>
      <c r="X6" s="23" t="s">
        <v>42</v>
      </c>
      <c r="Z6" s="21">
        <f>SUM(N18:N24)</f>
        <v>5.041666666666666</v>
      </c>
      <c r="AA6" s="14">
        <f t="shared" si="6"/>
        <v>22.91666666666667</v>
      </c>
      <c r="AB6" s="21">
        <f>SUM(Q18:Q24)+SUM(R18:R24)</f>
        <v>17</v>
      </c>
      <c r="AC6" s="21">
        <f>100*SUM(Q18:Q24)/AB6</f>
        <v>82.3529411764706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8"/>
        <v>0</v>
      </c>
      <c r="N7" s="14">
        <f t="shared" si="2"/>
        <v>0</v>
      </c>
      <c r="O7" s="21">
        <f t="shared" si="9"/>
        <v>0.4583333333333333</v>
      </c>
      <c r="P7" s="14">
        <f t="shared" si="3"/>
        <v>2.083333333333334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83.33333333333333</v>
      </c>
      <c r="W7" s="13"/>
      <c r="Y7" s="23" t="s">
        <v>44</v>
      </c>
      <c r="Z7" s="21">
        <f>SUM(N25:N31)</f>
        <v>4.583333333333333</v>
      </c>
      <c r="AA7" s="14">
        <f t="shared" si="6"/>
        <v>20.83333333333334</v>
      </c>
      <c r="AB7" s="21">
        <f>SUM(Q25:Q31)+SUM(R25:R31)</f>
        <v>10</v>
      </c>
      <c r="AC7" s="21">
        <f>100*SUM(Q25:Q31)/AB7</f>
        <v>100</v>
      </c>
    </row>
    <row r="8" spans="1:29" ht="15">
      <c r="A8" s="19">
        <v>32576</v>
      </c>
      <c r="B8" s="20"/>
      <c r="C8" s="20"/>
      <c r="D8" s="20"/>
      <c r="E8" s="20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8"/>
        <v>0</v>
      </c>
      <c r="N8" s="14">
        <f t="shared" si="2"/>
        <v>0</v>
      </c>
      <c r="O8" s="21">
        <f t="shared" si="9"/>
        <v>0.4583333333333333</v>
      </c>
      <c r="P8" s="14">
        <f t="shared" si="3"/>
        <v>2.083333333333334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5.041666666666666</v>
      </c>
      <c r="AA8" s="14">
        <f t="shared" si="6"/>
        <v>22.91666666666667</v>
      </c>
      <c r="AB8" s="21">
        <f>SUM(Q32:Q38)+SUM(R32:R38)</f>
        <v>11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8"/>
        <v>0</v>
      </c>
      <c r="N9" s="14">
        <f t="shared" si="2"/>
        <v>0</v>
      </c>
      <c r="O9" s="21">
        <f t="shared" si="9"/>
        <v>0.4583333333333333</v>
      </c>
      <c r="P9" s="14">
        <f t="shared" si="3"/>
        <v>2.083333333333334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0.4583333333333333</v>
      </c>
      <c r="AA9" s="14">
        <f t="shared" si="6"/>
        <v>2.083333333333334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20"/>
      <c r="C10" s="20">
        <v>1</v>
      </c>
      <c r="D10" s="20"/>
      <c r="E10" s="20">
        <v>1</v>
      </c>
      <c r="F10" s="20">
        <v>2</v>
      </c>
      <c r="G10" s="20">
        <v>2</v>
      </c>
      <c r="H10" s="20"/>
      <c r="I10" s="20"/>
      <c r="J10" s="18">
        <f t="shared" si="0"/>
        <v>0</v>
      </c>
      <c r="K10" s="18">
        <f t="shared" si="1"/>
        <v>4</v>
      </c>
      <c r="L10" s="18">
        <f t="shared" si="7"/>
        <v>1</v>
      </c>
      <c r="M10" s="18">
        <f t="shared" si="8"/>
        <v>4</v>
      </c>
      <c r="N10" s="14">
        <f t="shared" si="2"/>
        <v>1.8333333333333333</v>
      </c>
      <c r="O10" s="21">
        <f t="shared" si="9"/>
        <v>2.2916666666666665</v>
      </c>
      <c r="P10" s="14">
        <f t="shared" si="3"/>
        <v>10.416666666666671</v>
      </c>
      <c r="Q10" s="18">
        <f t="shared" si="4"/>
        <v>5</v>
      </c>
      <c r="R10" s="18">
        <f t="shared" si="5"/>
        <v>1</v>
      </c>
      <c r="U10" s="17" t="s">
        <v>4</v>
      </c>
      <c r="V10" s="14">
        <f>100*(+C96/(B96+C96))</f>
        <v>42.857142857142854</v>
      </c>
      <c r="W10" s="13"/>
      <c r="X10" s="24" t="s">
        <v>48</v>
      </c>
      <c r="Z10" s="21">
        <f>SUM(N46:N52)</f>
        <v>0.4583333333333333</v>
      </c>
      <c r="AA10" s="14">
        <f t="shared" si="6"/>
        <v>2.083333333333334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8"/>
        <v>4</v>
      </c>
      <c r="N11" s="14">
        <f t="shared" si="2"/>
        <v>0</v>
      </c>
      <c r="O11" s="21">
        <f t="shared" si="9"/>
        <v>2.2916666666666665</v>
      </c>
      <c r="P11" s="14">
        <f t="shared" si="3"/>
        <v>10.416666666666671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65.625</v>
      </c>
      <c r="W11" s="13"/>
      <c r="Y11" s="24" t="s">
        <v>49</v>
      </c>
      <c r="Z11" s="21">
        <f>SUM(N53:N59)</f>
        <v>0.4583333333333333</v>
      </c>
      <c r="AA11" s="14">
        <f t="shared" si="6"/>
        <v>2.083333333333334</v>
      </c>
      <c r="AB11" s="21">
        <f>SUM(Q53:Q59)+SUM(R53:R59)</f>
        <v>3</v>
      </c>
      <c r="AC11" s="21">
        <f>100*SUM(Q53:Q59)/AB11</f>
        <v>66.66666666666667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8"/>
        <v>4</v>
      </c>
      <c r="N12" s="14">
        <f t="shared" si="2"/>
        <v>0</v>
      </c>
      <c r="O12" s="21">
        <f t="shared" si="9"/>
        <v>2.2916666666666665</v>
      </c>
      <c r="P12" s="14">
        <f t="shared" si="3"/>
        <v>10.416666666666671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55.00000000000001</v>
      </c>
      <c r="W12" s="13"/>
      <c r="X12" s="24" t="s">
        <v>51</v>
      </c>
      <c r="Z12" s="21">
        <f>SUM(N60:N66)</f>
        <v>0.4583333333333333</v>
      </c>
      <c r="AA12" s="14">
        <f t="shared" si="6"/>
        <v>2.083333333333334</v>
      </c>
      <c r="AB12" s="21">
        <f>SUM(Q60:Q66)+SUM(R60:R66)</f>
        <v>3</v>
      </c>
      <c r="AC12" s="21">
        <f>100*SUM(Q60:Q66)/AB12</f>
        <v>66.66666666666667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8"/>
        <v>4</v>
      </c>
      <c r="N13" s="14">
        <f t="shared" si="2"/>
        <v>0</v>
      </c>
      <c r="O13" s="21">
        <f t="shared" si="9"/>
        <v>2.2916666666666665</v>
      </c>
      <c r="P13" s="14">
        <f t="shared" si="3"/>
        <v>10.416666666666671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 t="e">
        <f>100*SUM(Q67:Q73)/AB13</f>
        <v>#DIV/0!</v>
      </c>
    </row>
    <row r="14" spans="1:29" ht="15">
      <c r="A14" s="19">
        <v>32582</v>
      </c>
      <c r="B14" s="20">
        <v>4</v>
      </c>
      <c r="C14" s="20">
        <v>3</v>
      </c>
      <c r="D14" s="20">
        <v>1</v>
      </c>
      <c r="E14" s="20"/>
      <c r="F14" s="20"/>
      <c r="G14" s="20">
        <v>2</v>
      </c>
      <c r="H14" s="20">
        <v>1</v>
      </c>
      <c r="I14" s="20">
        <v>1</v>
      </c>
      <c r="J14" s="18">
        <f t="shared" si="0"/>
        <v>6</v>
      </c>
      <c r="K14" s="18">
        <f t="shared" si="1"/>
        <v>0</v>
      </c>
      <c r="L14" s="18">
        <f t="shared" si="7"/>
        <v>7</v>
      </c>
      <c r="M14" s="18">
        <f t="shared" si="8"/>
        <v>4</v>
      </c>
      <c r="N14" s="14">
        <f t="shared" si="2"/>
        <v>2.75</v>
      </c>
      <c r="O14" s="21">
        <f t="shared" si="9"/>
        <v>5.041666666666666</v>
      </c>
      <c r="P14" s="14">
        <f t="shared" si="3"/>
        <v>22.916666666666675</v>
      </c>
      <c r="Q14" s="18">
        <f t="shared" si="4"/>
        <v>9</v>
      </c>
      <c r="R14" s="18">
        <f t="shared" si="5"/>
        <v>3</v>
      </c>
      <c r="T14" s="17"/>
      <c r="W14" s="13"/>
      <c r="X14" s="24" t="s">
        <v>53</v>
      </c>
      <c r="Z14" s="21">
        <f>SUM(N74:N80)</f>
        <v>0.4583333333333333</v>
      </c>
      <c r="AA14" s="14">
        <f t="shared" si="6"/>
        <v>2.083333333333334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7</v>
      </c>
      <c r="M15" s="18">
        <f t="shared" si="8"/>
        <v>4</v>
      </c>
      <c r="N15" s="14">
        <f t="shared" si="2"/>
        <v>0</v>
      </c>
      <c r="O15" s="21">
        <f t="shared" si="9"/>
        <v>5.041666666666666</v>
      </c>
      <c r="P15" s="14">
        <f t="shared" si="3"/>
        <v>22.916666666666675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0.4583333333333333</v>
      </c>
      <c r="AA15" s="14">
        <f t="shared" si="6"/>
        <v>2.083333333333334</v>
      </c>
      <c r="AB15" s="21">
        <f>SUM(Q81:Q87)+SUM(R81:R87)</f>
        <v>1</v>
      </c>
      <c r="AC15" s="21">
        <f>100*SUM(Q81:Q87)/AB15</f>
        <v>100</v>
      </c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7</v>
      </c>
      <c r="M16" s="18">
        <f t="shared" si="8"/>
        <v>4</v>
      </c>
      <c r="N16" s="14">
        <f t="shared" si="2"/>
        <v>0</v>
      </c>
      <c r="O16" s="21">
        <f t="shared" si="9"/>
        <v>5.041666666666666</v>
      </c>
      <c r="P16" s="14">
        <f t="shared" si="3"/>
        <v>22.916666666666675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 t="e">
        <f>100*SUM(Q88:Q94)/AB16</f>
        <v>#DIV/0!</v>
      </c>
    </row>
    <row r="17" spans="1:29" ht="15">
      <c r="A17" s="19">
        <v>32585</v>
      </c>
      <c r="B17" s="25"/>
      <c r="C17" s="25"/>
      <c r="D17" s="25"/>
      <c r="E17" s="25">
        <v>1</v>
      </c>
      <c r="F17" s="25"/>
      <c r="G17" s="25"/>
      <c r="H17" s="20"/>
      <c r="I17" s="20"/>
      <c r="J17" s="18">
        <f t="shared" si="0"/>
        <v>-1</v>
      </c>
      <c r="K17" s="18">
        <f t="shared" si="1"/>
        <v>0</v>
      </c>
      <c r="L17" s="18">
        <f t="shared" si="7"/>
        <v>6</v>
      </c>
      <c r="M17" s="18">
        <f t="shared" si="8"/>
        <v>4</v>
      </c>
      <c r="N17" s="14">
        <f t="shared" si="2"/>
        <v>-0.4583333333333333</v>
      </c>
      <c r="O17" s="21">
        <f t="shared" si="9"/>
        <v>4.583333333333333</v>
      </c>
      <c r="P17" s="14">
        <f t="shared" si="3"/>
        <v>20.833333333333343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21.999999999999993</v>
      </c>
      <c r="AA17" s="18">
        <f>SUM(AA4:AA16)</f>
        <v>100</v>
      </c>
      <c r="AB17" s="18">
        <f>SUM(AB4:AB16)</f>
        <v>72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6</v>
      </c>
      <c r="M18" s="18">
        <f t="shared" si="8"/>
        <v>4</v>
      </c>
      <c r="N18" s="14">
        <f t="shared" si="2"/>
        <v>0</v>
      </c>
      <c r="O18" s="21">
        <f t="shared" si="9"/>
        <v>4.583333333333333</v>
      </c>
      <c r="P18" s="14">
        <f t="shared" si="3"/>
        <v>20.833333333333343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6</v>
      </c>
      <c r="M19" s="18">
        <f t="shared" si="8"/>
        <v>4</v>
      </c>
      <c r="N19" s="14">
        <f t="shared" si="2"/>
        <v>0</v>
      </c>
      <c r="O19" s="21">
        <f t="shared" si="9"/>
        <v>4.583333333333333</v>
      </c>
      <c r="P19" s="14">
        <f t="shared" si="3"/>
        <v>20.833333333333343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>
        <v>1</v>
      </c>
      <c r="D20" s="20"/>
      <c r="E20" s="20"/>
      <c r="F20" s="20"/>
      <c r="G20" s="25"/>
      <c r="H20" s="20"/>
      <c r="I20" s="20">
        <v>1</v>
      </c>
      <c r="J20" s="18">
        <f t="shared" si="0"/>
        <v>1</v>
      </c>
      <c r="K20" s="18">
        <f t="shared" si="1"/>
        <v>-1</v>
      </c>
      <c r="L20" s="18">
        <f t="shared" si="7"/>
        <v>7</v>
      </c>
      <c r="M20" s="18">
        <f t="shared" si="8"/>
        <v>3</v>
      </c>
      <c r="N20" s="14">
        <f t="shared" si="2"/>
        <v>0</v>
      </c>
      <c r="O20" s="21">
        <f t="shared" si="9"/>
        <v>4.583333333333333</v>
      </c>
      <c r="P20" s="14">
        <f t="shared" si="3"/>
        <v>20.833333333333343</v>
      </c>
      <c r="Q20" s="18">
        <f t="shared" si="4"/>
        <v>1</v>
      </c>
      <c r="R20" s="18">
        <f t="shared" si="5"/>
        <v>1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7</v>
      </c>
      <c r="M21" s="18">
        <f t="shared" si="8"/>
        <v>3</v>
      </c>
      <c r="N21" s="14">
        <f t="shared" si="2"/>
        <v>0</v>
      </c>
      <c r="O21" s="21">
        <f t="shared" si="9"/>
        <v>4.583333333333333</v>
      </c>
      <c r="P21" s="14">
        <f t="shared" si="3"/>
        <v>20.833333333333343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/>
      <c r="D22" s="20"/>
      <c r="E22" s="20"/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7</v>
      </c>
      <c r="M22" s="18">
        <f t="shared" si="8"/>
        <v>3</v>
      </c>
      <c r="N22" s="14">
        <f t="shared" si="2"/>
        <v>0</v>
      </c>
      <c r="O22" s="21">
        <f t="shared" si="9"/>
        <v>4.583333333333333</v>
      </c>
      <c r="P22" s="14">
        <f t="shared" si="3"/>
        <v>20.833333333333343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20">
        <v>4</v>
      </c>
      <c r="C23" s="20"/>
      <c r="D23" s="20"/>
      <c r="E23" s="20"/>
      <c r="F23" s="20">
        <v>1</v>
      </c>
      <c r="G23" s="20">
        <v>7</v>
      </c>
      <c r="H23" s="20"/>
      <c r="I23" s="20">
        <v>1</v>
      </c>
      <c r="J23" s="18">
        <f t="shared" si="0"/>
        <v>4</v>
      </c>
      <c r="K23" s="18">
        <f t="shared" si="1"/>
        <v>7</v>
      </c>
      <c r="L23" s="18">
        <f t="shared" si="7"/>
        <v>11</v>
      </c>
      <c r="M23" s="18">
        <f t="shared" si="8"/>
        <v>10</v>
      </c>
      <c r="N23" s="14">
        <f t="shared" si="2"/>
        <v>5.041666666666666</v>
      </c>
      <c r="O23" s="21">
        <f t="shared" si="9"/>
        <v>9.625</v>
      </c>
      <c r="P23" s="14">
        <f t="shared" si="3"/>
        <v>43.75000000000002</v>
      </c>
      <c r="Q23" s="18">
        <f t="shared" si="4"/>
        <v>12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25"/>
      <c r="C24" s="25"/>
      <c r="D24" s="20"/>
      <c r="E24" s="25">
        <v>1</v>
      </c>
      <c r="F24" s="20"/>
      <c r="G24" s="25">
        <v>1</v>
      </c>
      <c r="H24" s="20"/>
      <c r="I24" s="20"/>
      <c r="J24" s="18">
        <f t="shared" si="0"/>
        <v>-1</v>
      </c>
      <c r="K24" s="18">
        <f t="shared" si="1"/>
        <v>1</v>
      </c>
      <c r="L24" s="18">
        <f t="shared" si="7"/>
        <v>10</v>
      </c>
      <c r="M24" s="18">
        <f t="shared" si="8"/>
        <v>11</v>
      </c>
      <c r="N24" s="14">
        <f t="shared" si="2"/>
        <v>0</v>
      </c>
      <c r="O24" s="21">
        <f t="shared" si="9"/>
        <v>9.625</v>
      </c>
      <c r="P24" s="14">
        <f t="shared" si="3"/>
        <v>43.75000000000002</v>
      </c>
      <c r="Q24" s="18">
        <f t="shared" si="4"/>
        <v>1</v>
      </c>
      <c r="R24" s="18">
        <f t="shared" si="5"/>
        <v>1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t="shared" si="7"/>
        <v>10</v>
      </c>
      <c r="M25" s="18">
        <f t="shared" si="8"/>
        <v>11</v>
      </c>
      <c r="N25" s="14">
        <f t="shared" si="2"/>
        <v>0</v>
      </c>
      <c r="O25" s="21">
        <f t="shared" si="9"/>
        <v>9.625</v>
      </c>
      <c r="P25" s="14">
        <f t="shared" si="3"/>
        <v>43.75000000000002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7"/>
        <v>10</v>
      </c>
      <c r="M26" s="18">
        <f t="shared" si="8"/>
        <v>11</v>
      </c>
      <c r="N26" s="14">
        <f t="shared" si="2"/>
        <v>0</v>
      </c>
      <c r="O26" s="21">
        <f t="shared" si="9"/>
        <v>9.625</v>
      </c>
      <c r="P26" s="14">
        <f t="shared" si="3"/>
        <v>43.75000000000002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/>
      <c r="C27" s="20">
        <v>3</v>
      </c>
      <c r="D27" s="20"/>
      <c r="E27" s="20"/>
      <c r="F27" s="20">
        <v>3</v>
      </c>
      <c r="G27" s="20">
        <v>4</v>
      </c>
      <c r="H27" s="20"/>
      <c r="I27" s="20"/>
      <c r="J27" s="18">
        <f t="shared" si="0"/>
        <v>3</v>
      </c>
      <c r="K27" s="18">
        <f t="shared" si="1"/>
        <v>7</v>
      </c>
      <c r="L27" s="18">
        <f t="shared" si="7"/>
        <v>13</v>
      </c>
      <c r="M27" s="18">
        <f t="shared" si="8"/>
        <v>18</v>
      </c>
      <c r="N27" s="14">
        <f t="shared" si="2"/>
        <v>4.583333333333333</v>
      </c>
      <c r="O27" s="21">
        <f t="shared" si="9"/>
        <v>14.208333333333332</v>
      </c>
      <c r="P27" s="14">
        <f t="shared" si="3"/>
        <v>64.58333333333336</v>
      </c>
      <c r="Q27" s="18">
        <f t="shared" si="4"/>
        <v>10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7"/>
        <v>13</v>
      </c>
      <c r="M28" s="18">
        <f t="shared" si="8"/>
        <v>18</v>
      </c>
      <c r="N28" s="14">
        <f t="shared" si="2"/>
        <v>0</v>
      </c>
      <c r="O28" s="21">
        <f t="shared" si="9"/>
        <v>14.208333333333332</v>
      </c>
      <c r="P28" s="14">
        <f t="shared" si="3"/>
        <v>64.58333333333336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/>
      <c r="C29" s="20"/>
      <c r="D29" s="20"/>
      <c r="E29" s="20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7"/>
        <v>13</v>
      </c>
      <c r="M29" s="18">
        <f t="shared" si="8"/>
        <v>18</v>
      </c>
      <c r="N29" s="14">
        <f t="shared" si="2"/>
        <v>0</v>
      </c>
      <c r="O29" s="21">
        <f t="shared" si="9"/>
        <v>14.208333333333332</v>
      </c>
      <c r="P29" s="14">
        <f t="shared" si="3"/>
        <v>64.58333333333336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7"/>
        <v>13</v>
      </c>
      <c r="M30" s="18">
        <f t="shared" si="8"/>
        <v>18</v>
      </c>
      <c r="N30" s="14">
        <f t="shared" si="2"/>
        <v>0</v>
      </c>
      <c r="O30" s="21">
        <f t="shared" si="9"/>
        <v>14.208333333333332</v>
      </c>
      <c r="P30" s="14">
        <f t="shared" si="3"/>
        <v>64.58333333333336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/>
      <c r="C31" s="25"/>
      <c r="D31" s="25"/>
      <c r="E31" s="20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7"/>
        <v>13</v>
      </c>
      <c r="M31" s="18">
        <f t="shared" si="8"/>
        <v>18</v>
      </c>
      <c r="N31" s="14">
        <f t="shared" si="2"/>
        <v>0</v>
      </c>
      <c r="O31" s="21">
        <f t="shared" si="9"/>
        <v>14.208333333333332</v>
      </c>
      <c r="P31" s="14">
        <f t="shared" si="3"/>
        <v>64.58333333333336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7"/>
        <v>13</v>
      </c>
      <c r="M32" s="18">
        <f t="shared" si="8"/>
        <v>18</v>
      </c>
      <c r="N32" s="14">
        <f t="shared" si="2"/>
        <v>0</v>
      </c>
      <c r="O32" s="21">
        <f t="shared" si="9"/>
        <v>14.208333333333332</v>
      </c>
      <c r="P32" s="14">
        <f t="shared" si="3"/>
        <v>64.58333333333336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7"/>
        <v>13</v>
      </c>
      <c r="M33" s="18">
        <f t="shared" si="8"/>
        <v>18</v>
      </c>
      <c r="N33" s="14">
        <f t="shared" si="2"/>
        <v>0</v>
      </c>
      <c r="O33" s="21">
        <f t="shared" si="9"/>
        <v>14.208333333333332</v>
      </c>
      <c r="P33" s="14">
        <f t="shared" si="3"/>
        <v>64.58333333333336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>
        <v>2</v>
      </c>
      <c r="C34" s="25">
        <v>1</v>
      </c>
      <c r="D34" s="25"/>
      <c r="E34" s="25"/>
      <c r="F34" s="20">
        <v>1</v>
      </c>
      <c r="G34" s="25">
        <v>2</v>
      </c>
      <c r="H34" s="20"/>
      <c r="I34" s="20"/>
      <c r="J34" s="18">
        <f t="shared" si="0"/>
        <v>3</v>
      </c>
      <c r="K34" s="18">
        <f t="shared" si="1"/>
        <v>3</v>
      </c>
      <c r="L34" s="18">
        <f t="shared" si="7"/>
        <v>16</v>
      </c>
      <c r="M34" s="18">
        <f t="shared" si="8"/>
        <v>21</v>
      </c>
      <c r="N34" s="14">
        <f t="shared" si="2"/>
        <v>2.75</v>
      </c>
      <c r="O34" s="21">
        <f t="shared" si="9"/>
        <v>16.958333333333332</v>
      </c>
      <c r="P34" s="14">
        <f t="shared" si="3"/>
        <v>77.08333333333337</v>
      </c>
      <c r="Q34" s="18">
        <f t="shared" si="4"/>
        <v>6</v>
      </c>
      <c r="R34" s="18">
        <f t="shared" si="5"/>
        <v>0</v>
      </c>
    </row>
    <row r="35" spans="1:18" ht="15">
      <c r="A35" s="19">
        <v>32603</v>
      </c>
      <c r="B35" s="20"/>
      <c r="C35" s="20"/>
      <c r="D35" s="20"/>
      <c r="E35" s="20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7"/>
        <v>16</v>
      </c>
      <c r="M35" s="18">
        <f t="shared" si="8"/>
        <v>21</v>
      </c>
      <c r="N35" s="14">
        <f t="shared" si="2"/>
        <v>0</v>
      </c>
      <c r="O35" s="21">
        <f t="shared" si="9"/>
        <v>16.958333333333332</v>
      </c>
      <c r="P35" s="14">
        <f t="shared" si="3"/>
        <v>77.08333333333337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7"/>
        <v>16</v>
      </c>
      <c r="M36" s="18">
        <f t="shared" si="8"/>
        <v>21</v>
      </c>
      <c r="N36" s="14">
        <f aca="true" t="shared" si="12" ref="N36:N67">(+J36+K36)*($J$96/($J$96+$K$96))</f>
        <v>0</v>
      </c>
      <c r="O36" s="21">
        <f t="shared" si="9"/>
        <v>16.958333333333332</v>
      </c>
      <c r="P36" s="14">
        <f aca="true" t="shared" si="13" ref="P36:P67">O36*100/$N$96</f>
        <v>77.08333333333337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>
        <v>2</v>
      </c>
      <c r="C37" s="20">
        <v>1</v>
      </c>
      <c r="D37" s="20"/>
      <c r="E37" s="20"/>
      <c r="F37" s="20">
        <v>1</v>
      </c>
      <c r="G37" s="20"/>
      <c r="H37" s="20"/>
      <c r="I37" s="20"/>
      <c r="J37" s="18">
        <f t="shared" si="10"/>
        <v>3</v>
      </c>
      <c r="K37" s="18">
        <f t="shared" si="11"/>
        <v>1</v>
      </c>
      <c r="L37" s="18">
        <f aca="true" t="shared" si="16" ref="L37:L68">L36+J37</f>
        <v>19</v>
      </c>
      <c r="M37" s="18">
        <f aca="true" t="shared" si="17" ref="M37:M68">M36+K37</f>
        <v>22</v>
      </c>
      <c r="N37" s="14">
        <f t="shared" si="12"/>
        <v>1.8333333333333333</v>
      </c>
      <c r="O37" s="21">
        <f aca="true" t="shared" si="18" ref="O37:O68">O36+N37</f>
        <v>18.791666666666664</v>
      </c>
      <c r="P37" s="14">
        <f t="shared" si="13"/>
        <v>85.4166666666667</v>
      </c>
      <c r="Q37" s="18">
        <f t="shared" si="14"/>
        <v>4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>
        <v>1</v>
      </c>
      <c r="G38" s="25"/>
      <c r="H38" s="20"/>
      <c r="I38" s="20"/>
      <c r="J38" s="18">
        <f t="shared" si="10"/>
        <v>0</v>
      </c>
      <c r="K38" s="18">
        <f t="shared" si="11"/>
        <v>1</v>
      </c>
      <c r="L38" s="18">
        <f t="shared" si="16"/>
        <v>19</v>
      </c>
      <c r="M38" s="18">
        <f t="shared" si="17"/>
        <v>23</v>
      </c>
      <c r="N38" s="14">
        <f t="shared" si="12"/>
        <v>0.4583333333333333</v>
      </c>
      <c r="O38" s="21">
        <f t="shared" si="18"/>
        <v>19.249999999999996</v>
      </c>
      <c r="P38" s="14">
        <f t="shared" si="13"/>
        <v>87.50000000000003</v>
      </c>
      <c r="Q38" s="18">
        <f t="shared" si="14"/>
        <v>1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16"/>
        <v>19</v>
      </c>
      <c r="M39" s="18">
        <f t="shared" si="17"/>
        <v>23</v>
      </c>
      <c r="N39" s="14">
        <f t="shared" si="12"/>
        <v>0</v>
      </c>
      <c r="O39" s="21">
        <f t="shared" si="18"/>
        <v>19.249999999999996</v>
      </c>
      <c r="P39" s="14">
        <f t="shared" si="13"/>
        <v>87.50000000000003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16"/>
        <v>19</v>
      </c>
      <c r="M40" s="18">
        <f t="shared" si="17"/>
        <v>23</v>
      </c>
      <c r="N40" s="14">
        <f t="shared" si="12"/>
        <v>0</v>
      </c>
      <c r="O40" s="21">
        <f t="shared" si="18"/>
        <v>19.249999999999996</v>
      </c>
      <c r="P40" s="14">
        <f t="shared" si="13"/>
        <v>87.50000000000003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16"/>
        <v>19</v>
      </c>
      <c r="M41" s="18">
        <f t="shared" si="17"/>
        <v>23</v>
      </c>
      <c r="N41" s="14">
        <f t="shared" si="12"/>
        <v>0</v>
      </c>
      <c r="O41" s="21">
        <f t="shared" si="18"/>
        <v>19.249999999999996</v>
      </c>
      <c r="P41" s="14">
        <f t="shared" si="13"/>
        <v>87.50000000000003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/>
      <c r="C42" s="20"/>
      <c r="D42" s="20"/>
      <c r="E42" s="20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16"/>
        <v>19</v>
      </c>
      <c r="M42" s="18">
        <f t="shared" si="17"/>
        <v>23</v>
      </c>
      <c r="N42" s="14">
        <f t="shared" si="12"/>
        <v>0</v>
      </c>
      <c r="O42" s="21">
        <f t="shared" si="18"/>
        <v>19.249999999999996</v>
      </c>
      <c r="P42" s="14">
        <f t="shared" si="13"/>
        <v>87.50000000000003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16"/>
        <v>19</v>
      </c>
      <c r="M43" s="18">
        <f t="shared" si="17"/>
        <v>23</v>
      </c>
      <c r="N43" s="14">
        <f t="shared" si="12"/>
        <v>0</v>
      </c>
      <c r="O43" s="21">
        <f t="shared" si="18"/>
        <v>19.249999999999996</v>
      </c>
      <c r="P43" s="14">
        <f t="shared" si="13"/>
        <v>87.50000000000003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/>
      <c r="C44" s="20"/>
      <c r="D44" s="20"/>
      <c r="E44" s="20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16"/>
        <v>19</v>
      </c>
      <c r="M44" s="18">
        <f t="shared" si="17"/>
        <v>23</v>
      </c>
      <c r="N44" s="14">
        <f t="shared" si="12"/>
        <v>0</v>
      </c>
      <c r="O44" s="21">
        <f t="shared" si="18"/>
        <v>19.249999999999996</v>
      </c>
      <c r="P44" s="14">
        <f t="shared" si="13"/>
        <v>87.50000000000003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25">
        <v>1</v>
      </c>
      <c r="C45" s="25"/>
      <c r="D45" s="20"/>
      <c r="E45" s="20"/>
      <c r="F45" s="20"/>
      <c r="G45" s="25"/>
      <c r="H45" s="20"/>
      <c r="I45" s="20"/>
      <c r="J45" s="18">
        <f t="shared" si="10"/>
        <v>1</v>
      </c>
      <c r="K45" s="18">
        <f t="shared" si="11"/>
        <v>0</v>
      </c>
      <c r="L45" s="18">
        <f t="shared" si="16"/>
        <v>20</v>
      </c>
      <c r="M45" s="18">
        <f t="shared" si="17"/>
        <v>23</v>
      </c>
      <c r="N45" s="14">
        <f t="shared" si="12"/>
        <v>0.4583333333333333</v>
      </c>
      <c r="O45" s="21">
        <f t="shared" si="18"/>
        <v>19.70833333333333</v>
      </c>
      <c r="P45" s="14">
        <f t="shared" si="13"/>
        <v>89.58333333333336</v>
      </c>
      <c r="Q45" s="18">
        <f t="shared" si="14"/>
        <v>1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6"/>
        <v>20</v>
      </c>
      <c r="M46" s="18">
        <f t="shared" si="17"/>
        <v>23</v>
      </c>
      <c r="N46" s="14">
        <f t="shared" si="12"/>
        <v>0</v>
      </c>
      <c r="O46" s="21">
        <f t="shared" si="18"/>
        <v>19.70833333333333</v>
      </c>
      <c r="P46" s="14">
        <f t="shared" si="13"/>
        <v>89.58333333333336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6"/>
        <v>20</v>
      </c>
      <c r="M47" s="18">
        <f t="shared" si="17"/>
        <v>23</v>
      </c>
      <c r="N47" s="14">
        <f t="shared" si="12"/>
        <v>0</v>
      </c>
      <c r="O47" s="21">
        <f t="shared" si="18"/>
        <v>19.70833333333333</v>
      </c>
      <c r="P47" s="14">
        <f t="shared" si="13"/>
        <v>89.58333333333336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6"/>
        <v>20</v>
      </c>
      <c r="M48" s="18">
        <f t="shared" si="17"/>
        <v>23</v>
      </c>
      <c r="N48" s="14">
        <f t="shared" si="12"/>
        <v>0</v>
      </c>
      <c r="O48" s="21">
        <f t="shared" si="18"/>
        <v>19.70833333333333</v>
      </c>
      <c r="P48" s="14">
        <f t="shared" si="13"/>
        <v>89.58333333333336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6"/>
        <v>20</v>
      </c>
      <c r="M49" s="18">
        <f t="shared" si="17"/>
        <v>23</v>
      </c>
      <c r="N49" s="14">
        <f t="shared" si="12"/>
        <v>0</v>
      </c>
      <c r="O49" s="21">
        <f t="shared" si="18"/>
        <v>19.70833333333333</v>
      </c>
      <c r="P49" s="14">
        <f t="shared" si="13"/>
        <v>89.58333333333336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6"/>
        <v>20</v>
      </c>
      <c r="M50" s="18">
        <f t="shared" si="17"/>
        <v>23</v>
      </c>
      <c r="N50" s="14">
        <f t="shared" si="12"/>
        <v>0</v>
      </c>
      <c r="O50" s="21">
        <f t="shared" si="18"/>
        <v>19.70833333333333</v>
      </c>
      <c r="P50" s="14">
        <f t="shared" si="13"/>
        <v>89.58333333333336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>
        <v>1</v>
      </c>
      <c r="G51" s="20"/>
      <c r="H51" s="20">
        <v>1</v>
      </c>
      <c r="I51" s="20"/>
      <c r="J51" s="18">
        <f t="shared" si="10"/>
        <v>0</v>
      </c>
      <c r="K51" s="18">
        <f t="shared" si="11"/>
        <v>0</v>
      </c>
      <c r="L51" s="18">
        <f t="shared" si="16"/>
        <v>20</v>
      </c>
      <c r="M51" s="18">
        <f t="shared" si="17"/>
        <v>23</v>
      </c>
      <c r="N51" s="14">
        <f t="shared" si="12"/>
        <v>0</v>
      </c>
      <c r="O51" s="21">
        <f t="shared" si="18"/>
        <v>19.70833333333333</v>
      </c>
      <c r="P51" s="14">
        <f t="shared" si="13"/>
        <v>89.58333333333336</v>
      </c>
      <c r="Q51" s="18">
        <f t="shared" si="14"/>
        <v>1</v>
      </c>
      <c r="R51" s="18">
        <f t="shared" si="15"/>
        <v>1</v>
      </c>
    </row>
    <row r="52" spans="1:18" ht="15">
      <c r="A52" s="19">
        <v>32620</v>
      </c>
      <c r="B52" s="20"/>
      <c r="C52" s="25"/>
      <c r="D52" s="20"/>
      <c r="E52" s="20"/>
      <c r="F52" s="20">
        <v>1</v>
      </c>
      <c r="G52" s="25"/>
      <c r="H52" s="20"/>
      <c r="I52" s="20"/>
      <c r="J52" s="18">
        <f t="shared" si="10"/>
        <v>0</v>
      </c>
      <c r="K52" s="18">
        <f t="shared" si="11"/>
        <v>1</v>
      </c>
      <c r="L52" s="18">
        <f t="shared" si="16"/>
        <v>20</v>
      </c>
      <c r="M52" s="18">
        <f t="shared" si="17"/>
        <v>24</v>
      </c>
      <c r="N52" s="14">
        <f t="shared" si="12"/>
        <v>0.4583333333333333</v>
      </c>
      <c r="O52" s="21">
        <f t="shared" si="18"/>
        <v>20.16666666666666</v>
      </c>
      <c r="P52" s="14">
        <f t="shared" si="13"/>
        <v>91.66666666666669</v>
      </c>
      <c r="Q52" s="18">
        <f t="shared" si="14"/>
        <v>1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6"/>
        <v>20</v>
      </c>
      <c r="M53" s="18">
        <f t="shared" si="17"/>
        <v>24</v>
      </c>
      <c r="N53" s="14">
        <f t="shared" si="12"/>
        <v>0</v>
      </c>
      <c r="O53" s="21">
        <f t="shared" si="18"/>
        <v>20.16666666666666</v>
      </c>
      <c r="P53" s="14">
        <f t="shared" si="13"/>
        <v>91.66666666666669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/>
      <c r="D54" s="20"/>
      <c r="E54" s="20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6"/>
        <v>20</v>
      </c>
      <c r="M54" s="18">
        <f t="shared" si="17"/>
        <v>24</v>
      </c>
      <c r="N54" s="14">
        <f t="shared" si="12"/>
        <v>0</v>
      </c>
      <c r="O54" s="21">
        <f t="shared" si="18"/>
        <v>20.16666666666666</v>
      </c>
      <c r="P54" s="14">
        <f t="shared" si="13"/>
        <v>91.66666666666669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6"/>
        <v>20</v>
      </c>
      <c r="M55" s="18">
        <f t="shared" si="17"/>
        <v>24</v>
      </c>
      <c r="N55" s="14">
        <f t="shared" si="12"/>
        <v>0</v>
      </c>
      <c r="O55" s="21">
        <f t="shared" si="18"/>
        <v>20.16666666666666</v>
      </c>
      <c r="P55" s="14">
        <f t="shared" si="13"/>
        <v>91.66666666666669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>
        <v>1</v>
      </c>
      <c r="C56" s="20"/>
      <c r="D56" s="20"/>
      <c r="E56" s="20"/>
      <c r="F56" s="20"/>
      <c r="G56" s="20">
        <v>1</v>
      </c>
      <c r="H56" s="20"/>
      <c r="I56" s="20">
        <v>1</v>
      </c>
      <c r="J56" s="18">
        <f t="shared" si="10"/>
        <v>1</v>
      </c>
      <c r="K56" s="18">
        <f t="shared" si="11"/>
        <v>0</v>
      </c>
      <c r="L56" s="18">
        <f t="shared" si="16"/>
        <v>21</v>
      </c>
      <c r="M56" s="18">
        <f t="shared" si="17"/>
        <v>24</v>
      </c>
      <c r="N56" s="14">
        <f t="shared" si="12"/>
        <v>0.4583333333333333</v>
      </c>
      <c r="O56" s="21">
        <f t="shared" si="18"/>
        <v>20.624999999999993</v>
      </c>
      <c r="P56" s="14">
        <f t="shared" si="13"/>
        <v>93.75</v>
      </c>
      <c r="Q56" s="18">
        <f t="shared" si="14"/>
        <v>2</v>
      </c>
      <c r="R56" s="18">
        <f t="shared" si="15"/>
        <v>1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6"/>
        <v>21</v>
      </c>
      <c r="M57" s="18">
        <f t="shared" si="17"/>
        <v>24</v>
      </c>
      <c r="N57" s="14">
        <f t="shared" si="12"/>
        <v>0</v>
      </c>
      <c r="O57" s="21">
        <f t="shared" si="18"/>
        <v>20.624999999999993</v>
      </c>
      <c r="P57" s="14">
        <f t="shared" si="13"/>
        <v>93.75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6"/>
        <v>21</v>
      </c>
      <c r="M58" s="18">
        <f t="shared" si="17"/>
        <v>24</v>
      </c>
      <c r="N58" s="14">
        <f t="shared" si="12"/>
        <v>0</v>
      </c>
      <c r="O58" s="21">
        <f t="shared" si="18"/>
        <v>20.624999999999993</v>
      </c>
      <c r="P58" s="14">
        <f t="shared" si="13"/>
        <v>93.75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6"/>
        <v>21</v>
      </c>
      <c r="M59" s="18">
        <f t="shared" si="17"/>
        <v>24</v>
      </c>
      <c r="N59" s="14">
        <f t="shared" si="12"/>
        <v>0</v>
      </c>
      <c r="O59" s="21">
        <f t="shared" si="18"/>
        <v>20.624999999999993</v>
      </c>
      <c r="P59" s="14">
        <f t="shared" si="13"/>
        <v>93.75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6"/>
        <v>21</v>
      </c>
      <c r="M60" s="18">
        <f t="shared" si="17"/>
        <v>24</v>
      </c>
      <c r="N60" s="14">
        <f t="shared" si="12"/>
        <v>0</v>
      </c>
      <c r="O60" s="21">
        <f t="shared" si="18"/>
        <v>20.624999999999993</v>
      </c>
      <c r="P60" s="14">
        <f t="shared" si="13"/>
        <v>93.75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6"/>
        <v>21</v>
      </c>
      <c r="M61" s="18">
        <f t="shared" si="17"/>
        <v>24</v>
      </c>
      <c r="N61" s="14">
        <f t="shared" si="12"/>
        <v>0</v>
      </c>
      <c r="O61" s="21">
        <f t="shared" si="18"/>
        <v>20.624999999999993</v>
      </c>
      <c r="P61" s="14">
        <f t="shared" si="13"/>
        <v>93.75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>
        <v>1</v>
      </c>
      <c r="D62" s="20"/>
      <c r="E62" s="20"/>
      <c r="F62" s="20"/>
      <c r="G62" s="20"/>
      <c r="H62" s="20"/>
      <c r="I62" s="20"/>
      <c r="J62" s="18">
        <f t="shared" si="10"/>
        <v>1</v>
      </c>
      <c r="K62" s="18">
        <f t="shared" si="11"/>
        <v>0</v>
      </c>
      <c r="L62" s="18">
        <f t="shared" si="16"/>
        <v>22</v>
      </c>
      <c r="M62" s="18">
        <f t="shared" si="17"/>
        <v>24</v>
      </c>
      <c r="N62" s="14">
        <f t="shared" si="12"/>
        <v>0.4583333333333333</v>
      </c>
      <c r="O62" s="21">
        <f t="shared" si="18"/>
        <v>21.083333333333325</v>
      </c>
      <c r="P62" s="14">
        <f t="shared" si="13"/>
        <v>95.83333333333334</v>
      </c>
      <c r="Q62" s="18">
        <f t="shared" si="14"/>
        <v>1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6"/>
        <v>22</v>
      </c>
      <c r="M63" s="18">
        <f t="shared" si="17"/>
        <v>24</v>
      </c>
      <c r="N63" s="14">
        <f t="shared" si="12"/>
        <v>0</v>
      </c>
      <c r="O63" s="21">
        <f t="shared" si="18"/>
        <v>21.083333333333325</v>
      </c>
      <c r="P63" s="14">
        <f t="shared" si="13"/>
        <v>95.83333333333334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6"/>
        <v>22</v>
      </c>
      <c r="M64" s="18">
        <f t="shared" si="17"/>
        <v>24</v>
      </c>
      <c r="N64" s="14">
        <f t="shared" si="12"/>
        <v>0</v>
      </c>
      <c r="O64" s="21">
        <f t="shared" si="18"/>
        <v>21.083333333333325</v>
      </c>
      <c r="P64" s="14">
        <f t="shared" si="13"/>
        <v>95.83333333333334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t="shared" si="16"/>
        <v>22</v>
      </c>
      <c r="M65" s="18">
        <f t="shared" si="17"/>
        <v>24</v>
      </c>
      <c r="N65" s="14">
        <f t="shared" si="12"/>
        <v>0</v>
      </c>
      <c r="O65" s="21">
        <f t="shared" si="18"/>
        <v>21.083333333333325</v>
      </c>
      <c r="P65" s="14">
        <f t="shared" si="13"/>
        <v>95.83333333333334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/>
      <c r="C66" s="25"/>
      <c r="D66" s="20"/>
      <c r="E66" s="26">
        <v>1</v>
      </c>
      <c r="F66" s="25"/>
      <c r="G66" s="25">
        <v>1</v>
      </c>
      <c r="H66" s="20"/>
      <c r="I66" s="20"/>
      <c r="J66" s="18">
        <f t="shared" si="10"/>
        <v>-1</v>
      </c>
      <c r="K66" s="18">
        <f t="shared" si="11"/>
        <v>1</v>
      </c>
      <c r="L66" s="18">
        <f t="shared" si="16"/>
        <v>21</v>
      </c>
      <c r="M66" s="18">
        <f t="shared" si="17"/>
        <v>25</v>
      </c>
      <c r="N66" s="14">
        <f t="shared" si="12"/>
        <v>0</v>
      </c>
      <c r="O66" s="21">
        <f t="shared" si="18"/>
        <v>21.083333333333325</v>
      </c>
      <c r="P66" s="14">
        <f t="shared" si="13"/>
        <v>95.83333333333334</v>
      </c>
      <c r="Q66" s="18">
        <f t="shared" si="14"/>
        <v>1</v>
      </c>
      <c r="R66" s="18">
        <f t="shared" si="15"/>
        <v>1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6"/>
        <v>21</v>
      </c>
      <c r="M67" s="18">
        <f t="shared" si="17"/>
        <v>25</v>
      </c>
      <c r="N67" s="14">
        <f t="shared" si="12"/>
        <v>0</v>
      </c>
      <c r="O67" s="21">
        <f t="shared" si="18"/>
        <v>21.083333333333325</v>
      </c>
      <c r="P67" s="14">
        <f t="shared" si="13"/>
        <v>95.83333333333334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6"/>
        <v>21</v>
      </c>
      <c r="M68" s="18">
        <f t="shared" si="17"/>
        <v>25</v>
      </c>
      <c r="N68" s="14">
        <f aca="true" t="shared" si="21" ref="N68:N94">(+J68+K68)*($J$96/($J$96+$K$96))</f>
        <v>0</v>
      </c>
      <c r="O68" s="21">
        <f t="shared" si="18"/>
        <v>21.083333333333325</v>
      </c>
      <c r="P68" s="14">
        <f aca="true" t="shared" si="22" ref="P68:P94">O68*100/$N$96</f>
        <v>95.83333333333334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/>
      <c r="D69" s="20"/>
      <c r="E69" s="20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aca="true" t="shared" si="25" ref="L69:L94">L68+J69</f>
        <v>21</v>
      </c>
      <c r="M69" s="18">
        <f aca="true" t="shared" si="26" ref="M69:M94">M68+K69</f>
        <v>25</v>
      </c>
      <c r="N69" s="14">
        <f t="shared" si="21"/>
        <v>0</v>
      </c>
      <c r="O69" s="21">
        <f aca="true" t="shared" si="27" ref="O69:O94">O68+N69</f>
        <v>21.083333333333325</v>
      </c>
      <c r="P69" s="14">
        <f t="shared" si="22"/>
        <v>95.83333333333334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25"/>
        <v>21</v>
      </c>
      <c r="M70" s="18">
        <f t="shared" si="26"/>
        <v>25</v>
      </c>
      <c r="N70" s="14">
        <f t="shared" si="21"/>
        <v>0</v>
      </c>
      <c r="O70" s="21">
        <f t="shared" si="27"/>
        <v>21.083333333333325</v>
      </c>
      <c r="P70" s="14">
        <f t="shared" si="22"/>
        <v>95.83333333333334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/>
      <c r="C71" s="25"/>
      <c r="D71" s="25"/>
      <c r="E71" s="20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25"/>
        <v>21</v>
      </c>
      <c r="M71" s="18">
        <f t="shared" si="26"/>
        <v>25</v>
      </c>
      <c r="N71" s="14">
        <f t="shared" si="21"/>
        <v>0</v>
      </c>
      <c r="O71" s="21">
        <f t="shared" si="27"/>
        <v>21.083333333333325</v>
      </c>
      <c r="P71" s="14">
        <f t="shared" si="22"/>
        <v>95.83333333333334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25"/>
        <v>21</v>
      </c>
      <c r="M72" s="18">
        <f t="shared" si="26"/>
        <v>25</v>
      </c>
      <c r="N72" s="14">
        <f t="shared" si="21"/>
        <v>0</v>
      </c>
      <c r="O72" s="21">
        <f t="shared" si="27"/>
        <v>21.083333333333325</v>
      </c>
      <c r="P72" s="14">
        <f t="shared" si="22"/>
        <v>95.83333333333334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25"/>
        <v>21</v>
      </c>
      <c r="M73" s="18">
        <f t="shared" si="26"/>
        <v>25</v>
      </c>
      <c r="N73" s="14">
        <f t="shared" si="21"/>
        <v>0</v>
      </c>
      <c r="O73" s="21">
        <f t="shared" si="27"/>
        <v>21.083333333333325</v>
      </c>
      <c r="P73" s="14">
        <f t="shared" si="22"/>
        <v>95.83333333333334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25"/>
        <v>21</v>
      </c>
      <c r="M74" s="18">
        <f t="shared" si="26"/>
        <v>25</v>
      </c>
      <c r="N74" s="14">
        <f t="shared" si="21"/>
        <v>0</v>
      </c>
      <c r="O74" s="21">
        <f t="shared" si="27"/>
        <v>21.083333333333325</v>
      </c>
      <c r="P74" s="14">
        <f t="shared" si="22"/>
        <v>95.83333333333334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25"/>
        <v>21</v>
      </c>
      <c r="M75" s="18">
        <f t="shared" si="26"/>
        <v>25</v>
      </c>
      <c r="N75" s="14">
        <f t="shared" si="21"/>
        <v>0</v>
      </c>
      <c r="O75" s="21">
        <f t="shared" si="27"/>
        <v>21.083333333333325</v>
      </c>
      <c r="P75" s="14">
        <f t="shared" si="22"/>
        <v>95.83333333333334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25"/>
        <v>21</v>
      </c>
      <c r="M76" s="18">
        <f t="shared" si="26"/>
        <v>25</v>
      </c>
      <c r="N76" s="14">
        <f t="shared" si="21"/>
        <v>0</v>
      </c>
      <c r="O76" s="21">
        <f t="shared" si="27"/>
        <v>21.083333333333325</v>
      </c>
      <c r="P76" s="14">
        <f t="shared" si="22"/>
        <v>95.83333333333334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25"/>
        <v>21</v>
      </c>
      <c r="M77" s="18">
        <f t="shared" si="26"/>
        <v>25</v>
      </c>
      <c r="N77" s="14">
        <f t="shared" si="21"/>
        <v>0</v>
      </c>
      <c r="O77" s="21">
        <f t="shared" si="27"/>
        <v>21.083333333333325</v>
      </c>
      <c r="P77" s="14">
        <f t="shared" si="22"/>
        <v>95.83333333333334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25"/>
        <v>21</v>
      </c>
      <c r="M78" s="18">
        <f t="shared" si="26"/>
        <v>25</v>
      </c>
      <c r="N78" s="14">
        <f t="shared" si="21"/>
        <v>0</v>
      </c>
      <c r="O78" s="21">
        <f t="shared" si="27"/>
        <v>21.083333333333325</v>
      </c>
      <c r="P78" s="14">
        <f t="shared" si="22"/>
        <v>95.83333333333334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25"/>
        <v>21</v>
      </c>
      <c r="M79" s="18">
        <f t="shared" si="26"/>
        <v>25</v>
      </c>
      <c r="N79" s="14">
        <f t="shared" si="21"/>
        <v>0</v>
      </c>
      <c r="O79" s="21">
        <f t="shared" si="27"/>
        <v>21.083333333333325</v>
      </c>
      <c r="P79" s="14">
        <f t="shared" si="22"/>
        <v>95.83333333333334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>
        <v>1</v>
      </c>
      <c r="D80" s="20"/>
      <c r="E80" s="20"/>
      <c r="F80" s="20"/>
      <c r="G80" s="25"/>
      <c r="H80" s="20"/>
      <c r="I80" s="20"/>
      <c r="J80" s="18">
        <f t="shared" si="19"/>
        <v>1</v>
      </c>
      <c r="K80" s="18">
        <f t="shared" si="20"/>
        <v>0</v>
      </c>
      <c r="L80" s="18">
        <f t="shared" si="25"/>
        <v>22</v>
      </c>
      <c r="M80" s="18">
        <f t="shared" si="26"/>
        <v>25</v>
      </c>
      <c r="N80" s="14">
        <f t="shared" si="21"/>
        <v>0.4583333333333333</v>
      </c>
      <c r="O80" s="21">
        <f t="shared" si="27"/>
        <v>21.541666666666657</v>
      </c>
      <c r="P80" s="14">
        <f t="shared" si="22"/>
        <v>97.91666666666667</v>
      </c>
      <c r="Q80" s="18">
        <f t="shared" si="23"/>
        <v>1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25"/>
        <v>22</v>
      </c>
      <c r="M81" s="18">
        <f t="shared" si="26"/>
        <v>25</v>
      </c>
      <c r="N81" s="14">
        <f t="shared" si="21"/>
        <v>0</v>
      </c>
      <c r="O81" s="21">
        <f t="shared" si="27"/>
        <v>21.541666666666657</v>
      </c>
      <c r="P81" s="14">
        <f t="shared" si="22"/>
        <v>97.91666666666667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25"/>
        <v>22</v>
      </c>
      <c r="M82" s="18">
        <f t="shared" si="26"/>
        <v>25</v>
      </c>
      <c r="N82" s="14">
        <f t="shared" si="21"/>
        <v>0</v>
      </c>
      <c r="O82" s="21">
        <f t="shared" si="27"/>
        <v>21.541666666666657</v>
      </c>
      <c r="P82" s="14">
        <f t="shared" si="22"/>
        <v>97.91666666666667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>
        <v>1</v>
      </c>
      <c r="H83" s="20"/>
      <c r="I83" s="20"/>
      <c r="J83" s="18">
        <f t="shared" si="19"/>
        <v>0</v>
      </c>
      <c r="K83" s="18">
        <f t="shared" si="20"/>
        <v>1</v>
      </c>
      <c r="L83" s="18">
        <f t="shared" si="25"/>
        <v>22</v>
      </c>
      <c r="M83" s="18">
        <f t="shared" si="26"/>
        <v>26</v>
      </c>
      <c r="N83" s="14">
        <f t="shared" si="21"/>
        <v>0.4583333333333333</v>
      </c>
      <c r="O83" s="21">
        <f t="shared" si="27"/>
        <v>21.99999999999999</v>
      </c>
      <c r="P83" s="14">
        <f t="shared" si="22"/>
        <v>100</v>
      </c>
      <c r="Q83" s="18">
        <f t="shared" si="23"/>
        <v>1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25"/>
        <v>22</v>
      </c>
      <c r="M84" s="18">
        <f t="shared" si="26"/>
        <v>26</v>
      </c>
      <c r="N84" s="14">
        <f t="shared" si="21"/>
        <v>0</v>
      </c>
      <c r="O84" s="21">
        <f t="shared" si="27"/>
        <v>21.99999999999999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t="shared" si="25"/>
        <v>22</v>
      </c>
      <c r="M85" s="18">
        <f t="shared" si="26"/>
        <v>26</v>
      </c>
      <c r="N85" s="14">
        <f t="shared" si="21"/>
        <v>0</v>
      </c>
      <c r="O85" s="21">
        <f t="shared" si="27"/>
        <v>21.99999999999999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5"/>
        <v>22</v>
      </c>
      <c r="M86" s="18">
        <f t="shared" si="26"/>
        <v>26</v>
      </c>
      <c r="N86" s="14">
        <f t="shared" si="21"/>
        <v>0</v>
      </c>
      <c r="O86" s="21">
        <f t="shared" si="27"/>
        <v>21.99999999999999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5"/>
        <v>22</v>
      </c>
      <c r="M87" s="18">
        <f t="shared" si="26"/>
        <v>26</v>
      </c>
      <c r="N87" s="14">
        <f t="shared" si="21"/>
        <v>0</v>
      </c>
      <c r="O87" s="21">
        <f t="shared" si="27"/>
        <v>21.99999999999999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5"/>
        <v>22</v>
      </c>
      <c r="M88" s="18">
        <f t="shared" si="26"/>
        <v>26</v>
      </c>
      <c r="N88" s="14">
        <f t="shared" si="21"/>
        <v>0</v>
      </c>
      <c r="O88" s="21">
        <f t="shared" si="27"/>
        <v>21.99999999999999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5"/>
        <v>22</v>
      </c>
      <c r="M89" s="18">
        <f t="shared" si="26"/>
        <v>26</v>
      </c>
      <c r="N89" s="14">
        <f t="shared" si="21"/>
        <v>0</v>
      </c>
      <c r="O89" s="21">
        <f t="shared" si="27"/>
        <v>21.99999999999999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5"/>
        <v>22</v>
      </c>
      <c r="M90" s="18">
        <f t="shared" si="26"/>
        <v>26</v>
      </c>
      <c r="N90" s="14">
        <f t="shared" si="21"/>
        <v>0</v>
      </c>
      <c r="O90" s="21">
        <f t="shared" si="27"/>
        <v>21.99999999999999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5"/>
        <v>22</v>
      </c>
      <c r="M91" s="18">
        <f t="shared" si="26"/>
        <v>26</v>
      </c>
      <c r="N91" s="14">
        <f t="shared" si="21"/>
        <v>0</v>
      </c>
      <c r="O91" s="21">
        <f t="shared" si="27"/>
        <v>21.99999999999999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5"/>
        <v>22</v>
      </c>
      <c r="M92" s="18">
        <f t="shared" si="26"/>
        <v>26</v>
      </c>
      <c r="N92" s="14">
        <f t="shared" si="21"/>
        <v>0</v>
      </c>
      <c r="O92" s="21">
        <f t="shared" si="27"/>
        <v>21.99999999999999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5"/>
        <v>22</v>
      </c>
      <c r="M93" s="18">
        <f t="shared" si="26"/>
        <v>26</v>
      </c>
      <c r="N93" s="14">
        <f t="shared" si="21"/>
        <v>0</v>
      </c>
      <c r="O93" s="21">
        <f t="shared" si="27"/>
        <v>21.99999999999999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5"/>
        <v>22</v>
      </c>
      <c r="M94" s="18">
        <f t="shared" si="26"/>
        <v>26</v>
      </c>
      <c r="N94" s="14">
        <f t="shared" si="21"/>
        <v>0</v>
      </c>
      <c r="O94" s="21">
        <f t="shared" si="27"/>
        <v>21.99999999999999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8" ref="B96:K96">SUM(B4:B94)</f>
        <v>16</v>
      </c>
      <c r="C96" s="18">
        <f t="shared" si="28"/>
        <v>12</v>
      </c>
      <c r="D96" s="18">
        <f t="shared" si="28"/>
        <v>2</v>
      </c>
      <c r="E96" s="18">
        <f t="shared" si="28"/>
        <v>4</v>
      </c>
      <c r="F96" s="18">
        <f t="shared" si="28"/>
        <v>11</v>
      </c>
      <c r="G96" s="18">
        <f t="shared" si="28"/>
        <v>21</v>
      </c>
      <c r="H96" s="18">
        <f t="shared" si="28"/>
        <v>2</v>
      </c>
      <c r="I96" s="18">
        <f t="shared" si="28"/>
        <v>4</v>
      </c>
      <c r="J96" s="18">
        <f t="shared" si="28"/>
        <v>22</v>
      </c>
      <c r="K96" s="18">
        <f t="shared" si="28"/>
        <v>26</v>
      </c>
      <c r="L96" s="18"/>
      <c r="M96" s="18"/>
      <c r="N96" s="18">
        <f>SUM(N4:N94)</f>
        <v>21.99999999999999</v>
      </c>
      <c r="O96" s="18"/>
      <c r="P96" s="18"/>
      <c r="Q96" s="18">
        <f>SUM(Q4:Q94)</f>
        <v>60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Q1">
      <selection activeCell="AC16" sqref="AC16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61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1996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17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0</v>
      </c>
      <c r="AA4" s="14">
        <f aca="true" t="shared" si="6" ref="AA4:AA16">Z4*100/$Z$17</f>
        <v>0</v>
      </c>
      <c r="AB4" s="21">
        <f>SUM(Q4:Q10)+SUM(R4:R10)</f>
        <v>0</v>
      </c>
      <c r="AC4" s="21"/>
    </row>
    <row r="5" spans="1:29" ht="15">
      <c r="A5" s="19">
        <v>32573</v>
      </c>
      <c r="B5" s="36"/>
      <c r="C5" s="36"/>
      <c r="D5" s="36"/>
      <c r="E5" s="36"/>
      <c r="F5" s="36"/>
      <c r="G5" s="36"/>
      <c r="H5" s="36"/>
      <c r="I5" s="36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6"/>
      <c r="C6" s="36"/>
      <c r="D6" s="36"/>
      <c r="E6" s="36"/>
      <c r="F6" s="36"/>
      <c r="G6" s="36"/>
      <c r="H6" s="36"/>
      <c r="I6" s="36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15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0</v>
      </c>
      <c r="AC6" s="21"/>
    </row>
    <row r="7" spans="1:29" ht="15">
      <c r="A7" s="19">
        <v>32575</v>
      </c>
      <c r="B7" s="36"/>
      <c r="C7" s="36"/>
      <c r="D7" s="36"/>
      <c r="E7" s="36"/>
      <c r="F7" s="36"/>
      <c r="G7" s="36"/>
      <c r="H7" s="36"/>
      <c r="I7" s="36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88.23529411764706</v>
      </c>
      <c r="W7" s="13"/>
      <c r="Y7" s="23" t="s">
        <v>44</v>
      </c>
      <c r="Z7" s="21">
        <f>SUM(N25:N31)</f>
        <v>1.2307692307692308</v>
      </c>
      <c r="AA7" s="14">
        <f t="shared" si="6"/>
        <v>15.384615384615385</v>
      </c>
      <c r="AB7" s="21">
        <f>SUM(Q25:Q31)+SUM(R25:R31)</f>
        <v>2</v>
      </c>
      <c r="AC7" s="21">
        <f>100*SUM(Q25:Q31)/AB7</f>
        <v>100</v>
      </c>
    </row>
    <row r="8" spans="1:29" ht="15">
      <c r="A8" s="19">
        <v>32576</v>
      </c>
      <c r="B8" s="36"/>
      <c r="C8" s="36"/>
      <c r="D8" s="36"/>
      <c r="E8" s="36"/>
      <c r="F8" s="36"/>
      <c r="G8" s="36"/>
      <c r="H8" s="36"/>
      <c r="I8" s="36"/>
      <c r="J8" s="18">
        <f t="shared" si="0"/>
        <v>0</v>
      </c>
      <c r="K8" s="18">
        <f t="shared" si="1"/>
        <v>0</v>
      </c>
      <c r="L8" s="18">
        <f t="shared" si="7"/>
        <v>0</v>
      </c>
      <c r="M8" s="18">
        <f t="shared" si="7"/>
        <v>0</v>
      </c>
      <c r="N8" s="14">
        <f t="shared" si="2"/>
        <v>0</v>
      </c>
      <c r="O8" s="21">
        <f t="shared" si="8"/>
        <v>0</v>
      </c>
      <c r="P8" s="14">
        <f t="shared" si="3"/>
        <v>0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4.923076923076923</v>
      </c>
      <c r="AA8" s="14">
        <f t="shared" si="6"/>
        <v>61.53846153846154</v>
      </c>
      <c r="AB8" s="21">
        <f>SUM(Q32:Q38)+SUM(R32:R38)</f>
        <v>8</v>
      </c>
      <c r="AC8" s="21">
        <f>100*SUM(Q32:Q38)/AB8</f>
        <v>100</v>
      </c>
    </row>
    <row r="9" spans="1:29" ht="15">
      <c r="A9" s="19">
        <v>32577</v>
      </c>
      <c r="B9" s="36"/>
      <c r="C9" s="36"/>
      <c r="D9" s="36"/>
      <c r="E9" s="36"/>
      <c r="F9" s="36"/>
      <c r="G9" s="36"/>
      <c r="H9" s="36"/>
      <c r="I9" s="36"/>
      <c r="J9" s="18">
        <f t="shared" si="0"/>
        <v>0</v>
      </c>
      <c r="K9" s="18">
        <f t="shared" si="1"/>
        <v>0</v>
      </c>
      <c r="L9" s="18">
        <f t="shared" si="7"/>
        <v>0</v>
      </c>
      <c r="M9" s="18">
        <f t="shared" si="7"/>
        <v>0</v>
      </c>
      <c r="N9" s="14">
        <f t="shared" si="2"/>
        <v>0</v>
      </c>
      <c r="O9" s="21">
        <f t="shared" si="8"/>
        <v>0</v>
      </c>
      <c r="P9" s="14">
        <f t="shared" si="3"/>
        <v>0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0.6153846153846154</v>
      </c>
      <c r="AA9" s="14">
        <f t="shared" si="6"/>
        <v>7.6923076923076925</v>
      </c>
      <c r="AB9" s="21">
        <f>SUM(Q39:Q45)+SUM(R39:R45)</f>
        <v>1</v>
      </c>
      <c r="AC9" s="21">
        <f>100*SUM(Q39:Q45)/AB9</f>
        <v>100</v>
      </c>
    </row>
    <row r="10" spans="1:29" ht="15">
      <c r="A10" s="19">
        <v>32578</v>
      </c>
      <c r="B10" s="36"/>
      <c r="C10" s="36"/>
      <c r="D10" s="36"/>
      <c r="E10" s="36"/>
      <c r="F10" s="36"/>
      <c r="G10" s="36"/>
      <c r="H10" s="36"/>
      <c r="I10" s="36"/>
      <c r="J10" s="18">
        <f t="shared" si="0"/>
        <v>0</v>
      </c>
      <c r="K10" s="18">
        <f t="shared" si="1"/>
        <v>0</v>
      </c>
      <c r="L10" s="18">
        <f t="shared" si="7"/>
        <v>0</v>
      </c>
      <c r="M10" s="18">
        <f t="shared" si="7"/>
        <v>0</v>
      </c>
      <c r="N10" s="14">
        <f t="shared" si="2"/>
        <v>0</v>
      </c>
      <c r="O10" s="21">
        <f t="shared" si="8"/>
        <v>0</v>
      </c>
      <c r="P10" s="14">
        <f t="shared" si="3"/>
        <v>0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66.66666666666666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2</v>
      </c>
      <c r="AC10" s="21">
        <f>100*SUM(Q46:Q52)/AB10</f>
        <v>50</v>
      </c>
    </row>
    <row r="11" spans="1:29" ht="15">
      <c r="A11" s="19">
        <v>32579</v>
      </c>
      <c r="B11" s="36"/>
      <c r="C11" s="36"/>
      <c r="D11" s="36"/>
      <c r="E11" s="36"/>
      <c r="F11" s="36"/>
      <c r="G11" s="36"/>
      <c r="H11" s="36"/>
      <c r="I11" s="36"/>
      <c r="J11" s="18">
        <f t="shared" si="0"/>
        <v>0</v>
      </c>
      <c r="K11" s="18">
        <f t="shared" si="1"/>
        <v>0</v>
      </c>
      <c r="L11" s="18">
        <f t="shared" si="7"/>
        <v>0</v>
      </c>
      <c r="M11" s="18">
        <f t="shared" si="7"/>
        <v>0</v>
      </c>
      <c r="N11" s="14">
        <f t="shared" si="2"/>
        <v>0</v>
      </c>
      <c r="O11" s="21">
        <f t="shared" si="8"/>
        <v>0</v>
      </c>
      <c r="P11" s="14">
        <f t="shared" si="3"/>
        <v>0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66.66666666666666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0</v>
      </c>
      <c r="AC11" s="21"/>
    </row>
    <row r="12" spans="1:29" ht="15">
      <c r="A12" s="19">
        <v>32580</v>
      </c>
      <c r="B12" s="36"/>
      <c r="C12" s="37"/>
      <c r="D12" s="36"/>
      <c r="E12" s="36"/>
      <c r="F12" s="36"/>
      <c r="G12" s="36"/>
      <c r="H12" s="36"/>
      <c r="I12" s="36"/>
      <c r="J12" s="18">
        <f t="shared" si="0"/>
        <v>0</v>
      </c>
      <c r="K12" s="18">
        <f t="shared" si="1"/>
        <v>0</v>
      </c>
      <c r="L12" s="18">
        <f t="shared" si="7"/>
        <v>0</v>
      </c>
      <c r="M12" s="18">
        <f t="shared" si="7"/>
        <v>0</v>
      </c>
      <c r="N12" s="14">
        <f t="shared" si="2"/>
        <v>0</v>
      </c>
      <c r="O12" s="21">
        <f t="shared" si="8"/>
        <v>0</v>
      </c>
      <c r="P12" s="14">
        <f t="shared" si="3"/>
        <v>0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66.66666666666666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36"/>
      <c r="C13" s="36"/>
      <c r="D13" s="36"/>
      <c r="E13" s="36"/>
      <c r="F13" s="36"/>
      <c r="G13" s="36"/>
      <c r="H13" s="36"/>
      <c r="I13" s="36"/>
      <c r="J13" s="18">
        <f t="shared" si="0"/>
        <v>0</v>
      </c>
      <c r="K13" s="18">
        <f t="shared" si="1"/>
        <v>0</v>
      </c>
      <c r="L13" s="18">
        <f t="shared" si="7"/>
        <v>0</v>
      </c>
      <c r="M13" s="18">
        <f t="shared" si="7"/>
        <v>0</v>
      </c>
      <c r="N13" s="14">
        <f t="shared" si="2"/>
        <v>0</v>
      </c>
      <c r="O13" s="21">
        <f t="shared" si="8"/>
        <v>0</v>
      </c>
      <c r="P13" s="14">
        <f t="shared" si="3"/>
        <v>0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0.6153846153846154</v>
      </c>
      <c r="AA13" s="14">
        <f t="shared" si="6"/>
        <v>7.6923076923076925</v>
      </c>
      <c r="AB13" s="21">
        <f>SUM(Q67:Q73)+SUM(R67:R73)</f>
        <v>1</v>
      </c>
      <c r="AC13" s="21">
        <f>100*SUM(Q67:Q73)/AB13</f>
        <v>100</v>
      </c>
    </row>
    <row r="14" spans="1:29" ht="15">
      <c r="A14" s="19">
        <v>32582</v>
      </c>
      <c r="B14" s="36"/>
      <c r="C14" s="36"/>
      <c r="D14" s="36"/>
      <c r="E14" s="36"/>
      <c r="F14" s="36">
        <v>1</v>
      </c>
      <c r="G14" s="36"/>
      <c r="H14" s="36"/>
      <c r="I14" s="36"/>
      <c r="J14" s="18">
        <f t="shared" si="0"/>
        <v>0</v>
      </c>
      <c r="K14" s="18">
        <f t="shared" si="1"/>
        <v>1</v>
      </c>
      <c r="L14" s="18">
        <f t="shared" si="7"/>
        <v>0</v>
      </c>
      <c r="M14" s="18">
        <f t="shared" si="7"/>
        <v>1</v>
      </c>
      <c r="N14" s="14">
        <f t="shared" si="2"/>
        <v>0.6153846153846154</v>
      </c>
      <c r="O14" s="21">
        <f t="shared" si="8"/>
        <v>0.6153846153846154</v>
      </c>
      <c r="P14" s="14">
        <f t="shared" si="3"/>
        <v>7.6923076923076925</v>
      </c>
      <c r="Q14" s="18">
        <f t="shared" si="4"/>
        <v>1</v>
      </c>
      <c r="R14" s="18">
        <f t="shared" si="5"/>
        <v>0</v>
      </c>
      <c r="T14" s="17"/>
      <c r="W14" s="13"/>
      <c r="X14" s="24" t="s">
        <v>53</v>
      </c>
      <c r="Z14" s="21">
        <f>SUM(N74:N80)</f>
        <v>0</v>
      </c>
      <c r="AA14" s="14">
        <f t="shared" si="6"/>
        <v>0</v>
      </c>
      <c r="AB14" s="21">
        <f>SUM(Q74:Q80)+SUM(R74:R80)</f>
        <v>0</v>
      </c>
      <c r="AC14" s="21"/>
    </row>
    <row r="15" spans="1:29" ht="15">
      <c r="A15" s="19">
        <v>32583</v>
      </c>
      <c r="B15" s="36"/>
      <c r="C15" s="36"/>
      <c r="D15" s="36"/>
      <c r="E15" s="36"/>
      <c r="F15" s="36"/>
      <c r="G15" s="36"/>
      <c r="H15" s="36"/>
      <c r="I15" s="36"/>
      <c r="J15" s="18">
        <f t="shared" si="0"/>
        <v>0</v>
      </c>
      <c r="K15" s="18">
        <f t="shared" si="1"/>
        <v>0</v>
      </c>
      <c r="L15" s="18">
        <f t="shared" si="7"/>
        <v>0</v>
      </c>
      <c r="M15" s="18">
        <f t="shared" si="7"/>
        <v>1</v>
      </c>
      <c r="N15" s="14">
        <f t="shared" si="2"/>
        <v>0</v>
      </c>
      <c r="O15" s="21">
        <f t="shared" si="8"/>
        <v>0.6153846153846154</v>
      </c>
      <c r="P15" s="14">
        <f t="shared" si="3"/>
        <v>7.6923076923076925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0.6153846153846154</v>
      </c>
      <c r="AA15" s="14">
        <f t="shared" si="6"/>
        <v>7.6923076923076925</v>
      </c>
      <c r="AB15" s="21">
        <f>SUM(Q81:Q87)+SUM(R81:R87)</f>
        <v>1</v>
      </c>
      <c r="AC15" s="21">
        <f>100*SUM(Q81:Q87)/AB15</f>
        <v>100</v>
      </c>
    </row>
    <row r="16" spans="1:29" ht="12.75">
      <c r="A16" s="19">
        <v>32584</v>
      </c>
      <c r="B16" s="36"/>
      <c r="C16" s="36"/>
      <c r="D16" s="36"/>
      <c r="E16" s="36"/>
      <c r="F16" s="36"/>
      <c r="G16" s="36"/>
      <c r="H16" s="36"/>
      <c r="I16" s="36"/>
      <c r="J16" s="18">
        <f t="shared" si="0"/>
        <v>0</v>
      </c>
      <c r="K16" s="18">
        <f t="shared" si="1"/>
        <v>0</v>
      </c>
      <c r="L16" s="18">
        <f t="shared" si="7"/>
        <v>0</v>
      </c>
      <c r="M16" s="18">
        <f t="shared" si="7"/>
        <v>1</v>
      </c>
      <c r="N16" s="14">
        <f t="shared" si="2"/>
        <v>0</v>
      </c>
      <c r="O16" s="21">
        <f t="shared" si="8"/>
        <v>0.6153846153846154</v>
      </c>
      <c r="P16" s="14">
        <f t="shared" si="3"/>
        <v>7.6923076923076925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7"/>
      <c r="C17" s="37"/>
      <c r="D17" s="37">
        <v>1</v>
      </c>
      <c r="E17" s="37"/>
      <c r="F17" s="37"/>
      <c r="G17" s="37"/>
      <c r="H17" s="36"/>
      <c r="I17" s="36"/>
      <c r="J17" s="18">
        <f t="shared" si="0"/>
        <v>-1</v>
      </c>
      <c r="K17" s="18">
        <f t="shared" si="1"/>
        <v>0</v>
      </c>
      <c r="L17" s="18">
        <f t="shared" si="7"/>
        <v>-1</v>
      </c>
      <c r="M17" s="18">
        <f t="shared" si="7"/>
        <v>1</v>
      </c>
      <c r="N17" s="14">
        <f t="shared" si="2"/>
        <v>-0.6153846153846154</v>
      </c>
      <c r="O17" s="21">
        <f t="shared" si="8"/>
        <v>0</v>
      </c>
      <c r="P17" s="14">
        <f t="shared" si="3"/>
        <v>0</v>
      </c>
      <c r="Q17" s="18">
        <f t="shared" si="4"/>
        <v>0</v>
      </c>
      <c r="R17" s="18">
        <f t="shared" si="5"/>
        <v>1</v>
      </c>
      <c r="T17" s="17"/>
      <c r="X17" s="13"/>
      <c r="Y17" s="17" t="s">
        <v>56</v>
      </c>
      <c r="Z17" s="18">
        <f>SUM(Z4:Z16)</f>
        <v>8</v>
      </c>
      <c r="AA17" s="18">
        <f>SUM(AA4:AA16)</f>
        <v>100</v>
      </c>
      <c r="AB17" s="18">
        <f>SUM(AB4:AB16)</f>
        <v>17</v>
      </c>
      <c r="AC17" s="21"/>
    </row>
    <row r="18" spans="1:27" ht="12.75">
      <c r="A18" s="19">
        <v>32586</v>
      </c>
      <c r="B18" s="36"/>
      <c r="C18" s="36"/>
      <c r="D18" s="36"/>
      <c r="E18" s="36"/>
      <c r="F18" s="36"/>
      <c r="G18" s="36"/>
      <c r="H18" s="36"/>
      <c r="I18" s="36"/>
      <c r="J18" s="18">
        <f t="shared" si="0"/>
        <v>0</v>
      </c>
      <c r="K18" s="18">
        <f t="shared" si="1"/>
        <v>0</v>
      </c>
      <c r="L18" s="18">
        <f t="shared" si="7"/>
        <v>-1</v>
      </c>
      <c r="M18" s="18">
        <f t="shared" si="7"/>
        <v>1</v>
      </c>
      <c r="N18" s="14">
        <f t="shared" si="2"/>
        <v>0</v>
      </c>
      <c r="O18" s="21">
        <f t="shared" si="8"/>
        <v>0</v>
      </c>
      <c r="P18" s="14">
        <f t="shared" si="3"/>
        <v>0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7"/>
      <c r="C19" s="37"/>
      <c r="D19" s="37"/>
      <c r="E19" s="37"/>
      <c r="F19" s="36"/>
      <c r="G19" s="37"/>
      <c r="H19" s="36"/>
      <c r="I19" s="36"/>
      <c r="J19" s="18">
        <f t="shared" si="0"/>
        <v>0</v>
      </c>
      <c r="K19" s="18">
        <f t="shared" si="1"/>
        <v>0</v>
      </c>
      <c r="L19" s="18">
        <f t="shared" si="7"/>
        <v>-1</v>
      </c>
      <c r="M19" s="18">
        <f t="shared" si="7"/>
        <v>1</v>
      </c>
      <c r="N19" s="14">
        <f t="shared" si="2"/>
        <v>0</v>
      </c>
      <c r="O19" s="21">
        <f t="shared" si="8"/>
        <v>0</v>
      </c>
      <c r="P19" s="14">
        <f t="shared" si="3"/>
        <v>0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7"/>
      <c r="C20" s="37"/>
      <c r="D20" s="36"/>
      <c r="E20" s="36"/>
      <c r="F20" s="36"/>
      <c r="G20" s="37"/>
      <c r="H20" s="36"/>
      <c r="I20" s="36"/>
      <c r="J20" s="18">
        <f t="shared" si="0"/>
        <v>0</v>
      </c>
      <c r="K20" s="18">
        <f t="shared" si="1"/>
        <v>0</v>
      </c>
      <c r="L20" s="18">
        <f t="shared" si="7"/>
        <v>-1</v>
      </c>
      <c r="M20" s="18">
        <f t="shared" si="7"/>
        <v>1</v>
      </c>
      <c r="N20" s="14">
        <f t="shared" si="2"/>
        <v>0</v>
      </c>
      <c r="O20" s="21">
        <f t="shared" si="8"/>
        <v>0</v>
      </c>
      <c r="P20" s="14">
        <f t="shared" si="3"/>
        <v>0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6"/>
      <c r="C21" s="36"/>
      <c r="D21" s="36"/>
      <c r="E21" s="36"/>
      <c r="F21" s="36"/>
      <c r="G21" s="36"/>
      <c r="H21" s="36"/>
      <c r="I21" s="36"/>
      <c r="J21" s="18">
        <f t="shared" si="0"/>
        <v>0</v>
      </c>
      <c r="K21" s="18">
        <f t="shared" si="1"/>
        <v>0</v>
      </c>
      <c r="L21" s="18">
        <f t="shared" si="7"/>
        <v>-1</v>
      </c>
      <c r="M21" s="18">
        <f t="shared" si="7"/>
        <v>1</v>
      </c>
      <c r="N21" s="14">
        <f t="shared" si="2"/>
        <v>0</v>
      </c>
      <c r="O21" s="21">
        <f t="shared" si="8"/>
        <v>0</v>
      </c>
      <c r="P21" s="14">
        <f t="shared" si="3"/>
        <v>0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6"/>
      <c r="C22" s="37"/>
      <c r="D22" s="36"/>
      <c r="E22" s="36"/>
      <c r="F22" s="37"/>
      <c r="G22" s="37"/>
      <c r="H22" s="36"/>
      <c r="I22" s="36"/>
      <c r="J22" s="18">
        <f t="shared" si="0"/>
        <v>0</v>
      </c>
      <c r="K22" s="18">
        <f t="shared" si="1"/>
        <v>0</v>
      </c>
      <c r="L22" s="18">
        <f t="shared" si="7"/>
        <v>-1</v>
      </c>
      <c r="M22" s="18">
        <f t="shared" si="7"/>
        <v>1</v>
      </c>
      <c r="N22" s="14">
        <f t="shared" si="2"/>
        <v>0</v>
      </c>
      <c r="O22" s="21">
        <f t="shared" si="8"/>
        <v>0</v>
      </c>
      <c r="P22" s="14">
        <f t="shared" si="3"/>
        <v>0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6"/>
      <c r="C23" s="36"/>
      <c r="D23" s="36"/>
      <c r="E23" s="36"/>
      <c r="F23" s="36"/>
      <c r="G23" s="36"/>
      <c r="H23" s="36"/>
      <c r="I23" s="36"/>
      <c r="J23" s="18">
        <f t="shared" si="0"/>
        <v>0</v>
      </c>
      <c r="K23" s="18">
        <f t="shared" si="1"/>
        <v>0</v>
      </c>
      <c r="L23" s="18">
        <f t="shared" si="7"/>
        <v>-1</v>
      </c>
      <c r="M23" s="18">
        <f t="shared" si="7"/>
        <v>1</v>
      </c>
      <c r="N23" s="14">
        <f t="shared" si="2"/>
        <v>0</v>
      </c>
      <c r="O23" s="21">
        <f t="shared" si="8"/>
        <v>0</v>
      </c>
      <c r="P23" s="14">
        <f t="shared" si="3"/>
        <v>0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7"/>
      <c r="C24" s="37"/>
      <c r="D24" s="36"/>
      <c r="E24" s="37"/>
      <c r="F24" s="36"/>
      <c r="G24" s="37"/>
      <c r="H24" s="36"/>
      <c r="I24" s="36"/>
      <c r="J24" s="18">
        <f t="shared" si="0"/>
        <v>0</v>
      </c>
      <c r="K24" s="18">
        <f t="shared" si="1"/>
        <v>0</v>
      </c>
      <c r="L24" s="18">
        <f t="shared" si="7"/>
        <v>-1</v>
      </c>
      <c r="M24" s="18">
        <f t="shared" si="7"/>
        <v>1</v>
      </c>
      <c r="N24" s="14">
        <f t="shared" si="2"/>
        <v>0</v>
      </c>
      <c r="O24" s="21">
        <f t="shared" si="8"/>
        <v>0</v>
      </c>
      <c r="P24" s="14">
        <f t="shared" si="3"/>
        <v>0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7"/>
      <c r="C25" s="37"/>
      <c r="D25" s="37"/>
      <c r="E25" s="36"/>
      <c r="F25" s="36"/>
      <c r="G25" s="37"/>
      <c r="H25" s="36"/>
      <c r="I25" s="36"/>
      <c r="J25" s="18">
        <f t="shared" si="0"/>
        <v>0</v>
      </c>
      <c r="K25" s="18">
        <f t="shared" si="1"/>
        <v>0</v>
      </c>
      <c r="L25" s="18">
        <f aca="true" t="shared" si="9" ref="L25:M44">L24+J25</f>
        <v>-1</v>
      </c>
      <c r="M25" s="18">
        <f t="shared" si="9"/>
        <v>1</v>
      </c>
      <c r="N25" s="14">
        <f t="shared" si="2"/>
        <v>0</v>
      </c>
      <c r="O25" s="21">
        <f t="shared" si="8"/>
        <v>0</v>
      </c>
      <c r="P25" s="14">
        <f t="shared" si="3"/>
        <v>0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6">
        <v>1</v>
      </c>
      <c r="C26" s="37">
        <v>1</v>
      </c>
      <c r="D26" s="37"/>
      <c r="E26" s="37"/>
      <c r="F26" s="37"/>
      <c r="G26" s="37"/>
      <c r="H26" s="36"/>
      <c r="I26" s="36"/>
      <c r="J26" s="18">
        <f t="shared" si="0"/>
        <v>2</v>
      </c>
      <c r="K26" s="18">
        <f t="shared" si="1"/>
        <v>0</v>
      </c>
      <c r="L26" s="18">
        <f t="shared" si="9"/>
        <v>1</v>
      </c>
      <c r="M26" s="18">
        <f t="shared" si="9"/>
        <v>1</v>
      </c>
      <c r="N26" s="14">
        <f t="shared" si="2"/>
        <v>1.2307692307692308</v>
      </c>
      <c r="O26" s="21">
        <f t="shared" si="8"/>
        <v>1.2307692307692308</v>
      </c>
      <c r="P26" s="14">
        <f t="shared" si="3"/>
        <v>15.384615384615385</v>
      </c>
      <c r="Q26" s="18">
        <f t="shared" si="4"/>
        <v>2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6"/>
      <c r="C27" s="36"/>
      <c r="D27" s="36"/>
      <c r="E27" s="36"/>
      <c r="F27" s="36"/>
      <c r="G27" s="36"/>
      <c r="H27" s="36"/>
      <c r="I27" s="36"/>
      <c r="J27" s="18">
        <f t="shared" si="0"/>
        <v>0</v>
      </c>
      <c r="K27" s="18">
        <f t="shared" si="1"/>
        <v>0</v>
      </c>
      <c r="L27" s="18">
        <f t="shared" si="9"/>
        <v>1</v>
      </c>
      <c r="M27" s="18">
        <f t="shared" si="9"/>
        <v>1</v>
      </c>
      <c r="N27" s="14">
        <f t="shared" si="2"/>
        <v>0</v>
      </c>
      <c r="O27" s="21">
        <f t="shared" si="8"/>
        <v>1.2307692307692308</v>
      </c>
      <c r="P27" s="14">
        <f t="shared" si="3"/>
        <v>15.384615384615385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6"/>
      <c r="C28" s="37"/>
      <c r="D28" s="37"/>
      <c r="E28" s="37"/>
      <c r="F28" s="37"/>
      <c r="G28" s="37"/>
      <c r="H28" s="37"/>
      <c r="I28" s="36"/>
      <c r="J28" s="18">
        <f t="shared" si="0"/>
        <v>0</v>
      </c>
      <c r="K28" s="18">
        <f t="shared" si="1"/>
        <v>0</v>
      </c>
      <c r="L28" s="18">
        <f t="shared" si="9"/>
        <v>1</v>
      </c>
      <c r="M28" s="18">
        <f t="shared" si="9"/>
        <v>1</v>
      </c>
      <c r="N28" s="14">
        <f t="shared" si="2"/>
        <v>0</v>
      </c>
      <c r="O28" s="21">
        <f t="shared" si="8"/>
        <v>1.2307692307692308</v>
      </c>
      <c r="P28" s="14">
        <f t="shared" si="3"/>
        <v>15.384615384615385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6"/>
      <c r="C29" s="36"/>
      <c r="D29" s="36"/>
      <c r="E29" s="36"/>
      <c r="F29" s="36"/>
      <c r="G29" s="36"/>
      <c r="H29" s="36"/>
      <c r="I29" s="36"/>
      <c r="J29" s="18">
        <f t="shared" si="0"/>
        <v>0</v>
      </c>
      <c r="K29" s="18">
        <f t="shared" si="1"/>
        <v>0</v>
      </c>
      <c r="L29" s="18">
        <f t="shared" si="9"/>
        <v>1</v>
      </c>
      <c r="M29" s="18">
        <f t="shared" si="9"/>
        <v>1</v>
      </c>
      <c r="N29" s="14">
        <f t="shared" si="2"/>
        <v>0</v>
      </c>
      <c r="O29" s="21">
        <f t="shared" si="8"/>
        <v>1.2307692307692308</v>
      </c>
      <c r="P29" s="14">
        <f t="shared" si="3"/>
        <v>15.384615384615385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6"/>
      <c r="C30" s="36"/>
      <c r="D30" s="36"/>
      <c r="E30" s="36"/>
      <c r="F30" s="36"/>
      <c r="G30" s="36"/>
      <c r="H30" s="36"/>
      <c r="I30" s="36"/>
      <c r="J30" s="18">
        <f t="shared" si="0"/>
        <v>0</v>
      </c>
      <c r="K30" s="18">
        <f t="shared" si="1"/>
        <v>0</v>
      </c>
      <c r="L30" s="18">
        <f t="shared" si="9"/>
        <v>1</v>
      </c>
      <c r="M30" s="18">
        <f t="shared" si="9"/>
        <v>1</v>
      </c>
      <c r="N30" s="14">
        <f t="shared" si="2"/>
        <v>0</v>
      </c>
      <c r="O30" s="21">
        <f t="shared" si="8"/>
        <v>1.2307692307692308</v>
      </c>
      <c r="P30" s="14">
        <f t="shared" si="3"/>
        <v>15.384615384615385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7"/>
      <c r="C31" s="37"/>
      <c r="D31" s="37"/>
      <c r="E31" s="36"/>
      <c r="F31" s="37"/>
      <c r="G31" s="37"/>
      <c r="H31" s="36"/>
      <c r="I31" s="37"/>
      <c r="J31" s="18">
        <f t="shared" si="0"/>
        <v>0</v>
      </c>
      <c r="K31" s="18">
        <f t="shared" si="1"/>
        <v>0</v>
      </c>
      <c r="L31" s="18">
        <f t="shared" si="9"/>
        <v>1</v>
      </c>
      <c r="M31" s="18">
        <f t="shared" si="9"/>
        <v>1</v>
      </c>
      <c r="N31" s="14">
        <f t="shared" si="2"/>
        <v>0</v>
      </c>
      <c r="O31" s="21">
        <f t="shared" si="8"/>
        <v>1.2307692307692308</v>
      </c>
      <c r="P31" s="14">
        <f t="shared" si="3"/>
        <v>15.384615384615385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7"/>
      <c r="C32" s="37"/>
      <c r="D32" s="36"/>
      <c r="E32" s="36"/>
      <c r="F32" s="37"/>
      <c r="G32" s="37"/>
      <c r="H32" s="36"/>
      <c r="I32" s="36"/>
      <c r="J32" s="18">
        <f t="shared" si="0"/>
        <v>0</v>
      </c>
      <c r="K32" s="18">
        <f t="shared" si="1"/>
        <v>0</v>
      </c>
      <c r="L32" s="18">
        <f t="shared" si="9"/>
        <v>1</v>
      </c>
      <c r="M32" s="18">
        <f t="shared" si="9"/>
        <v>1</v>
      </c>
      <c r="N32" s="14">
        <f t="shared" si="2"/>
        <v>0</v>
      </c>
      <c r="O32" s="21">
        <f t="shared" si="8"/>
        <v>1.2307692307692308</v>
      </c>
      <c r="P32" s="14">
        <f t="shared" si="3"/>
        <v>15.384615384615385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6"/>
      <c r="C33" s="36"/>
      <c r="D33" s="36"/>
      <c r="E33" s="36"/>
      <c r="F33" s="36"/>
      <c r="G33" s="36"/>
      <c r="H33" s="36"/>
      <c r="I33" s="36"/>
      <c r="J33" s="18">
        <f t="shared" si="0"/>
        <v>0</v>
      </c>
      <c r="K33" s="18">
        <f t="shared" si="1"/>
        <v>0</v>
      </c>
      <c r="L33" s="18">
        <f t="shared" si="9"/>
        <v>1</v>
      </c>
      <c r="M33" s="18">
        <f t="shared" si="9"/>
        <v>1</v>
      </c>
      <c r="N33" s="14">
        <f t="shared" si="2"/>
        <v>0</v>
      </c>
      <c r="O33" s="21">
        <f t="shared" si="8"/>
        <v>1.2307692307692308</v>
      </c>
      <c r="P33" s="14">
        <f t="shared" si="3"/>
        <v>15.384615384615385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7">
        <v>1</v>
      </c>
      <c r="C34" s="37">
        <v>3</v>
      </c>
      <c r="D34" s="37"/>
      <c r="E34" s="37"/>
      <c r="F34" s="36"/>
      <c r="G34" s="37">
        <v>1</v>
      </c>
      <c r="H34" s="36"/>
      <c r="I34" s="36"/>
      <c r="J34" s="18">
        <f t="shared" si="0"/>
        <v>4</v>
      </c>
      <c r="K34" s="18">
        <f t="shared" si="1"/>
        <v>1</v>
      </c>
      <c r="L34" s="18">
        <f t="shared" si="9"/>
        <v>5</v>
      </c>
      <c r="M34" s="18">
        <f t="shared" si="9"/>
        <v>2</v>
      </c>
      <c r="N34" s="14">
        <f t="shared" si="2"/>
        <v>3.076923076923077</v>
      </c>
      <c r="O34" s="21">
        <f t="shared" si="8"/>
        <v>4.307692307692308</v>
      </c>
      <c r="P34" s="14">
        <f t="shared" si="3"/>
        <v>53.846153846153854</v>
      </c>
      <c r="Q34" s="18">
        <f t="shared" si="4"/>
        <v>5</v>
      </c>
      <c r="R34" s="18">
        <f t="shared" si="5"/>
        <v>0</v>
      </c>
    </row>
    <row r="35" spans="1:18" ht="12.75">
      <c r="A35" s="19">
        <v>32603</v>
      </c>
      <c r="B35" s="36"/>
      <c r="C35" s="36"/>
      <c r="D35" s="36"/>
      <c r="E35" s="36"/>
      <c r="F35" s="36"/>
      <c r="G35" s="36"/>
      <c r="H35" s="36"/>
      <c r="I35" s="36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2</v>
      </c>
      <c r="N35" s="14">
        <f t="shared" si="2"/>
        <v>0</v>
      </c>
      <c r="O35" s="21">
        <f t="shared" si="8"/>
        <v>4.307692307692308</v>
      </c>
      <c r="P35" s="14">
        <f t="shared" si="3"/>
        <v>53.846153846153854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7">
        <v>1</v>
      </c>
      <c r="C36" s="37"/>
      <c r="D36" s="36"/>
      <c r="E36" s="36"/>
      <c r="F36" s="36">
        <v>1</v>
      </c>
      <c r="G36" s="37">
        <v>1</v>
      </c>
      <c r="H36" s="36"/>
      <c r="I36" s="36"/>
      <c r="J36" s="18">
        <f aca="true" t="shared" si="10" ref="J36:J67">+B36+C36-D36-E36</f>
        <v>1</v>
      </c>
      <c r="K36" s="18">
        <f aca="true" t="shared" si="11" ref="K36:K67">+F36+G36-H36-I36</f>
        <v>2</v>
      </c>
      <c r="L36" s="18">
        <f t="shared" si="9"/>
        <v>6</v>
      </c>
      <c r="M36" s="18">
        <f t="shared" si="9"/>
        <v>4</v>
      </c>
      <c r="N36" s="14">
        <f aca="true" t="shared" si="12" ref="N36:N67">(+J36+K36)*($J$96/($J$96+$K$96))</f>
        <v>1.8461538461538463</v>
      </c>
      <c r="O36" s="21">
        <f t="shared" si="8"/>
        <v>6.153846153846155</v>
      </c>
      <c r="P36" s="14">
        <f aca="true" t="shared" si="13" ref="P36:P67">O36*100/$N$96</f>
        <v>76.92307692307693</v>
      </c>
      <c r="Q36" s="18">
        <f aca="true" t="shared" si="14" ref="Q36:Q67">+B36+C36+F36+G36</f>
        <v>3</v>
      </c>
      <c r="R36" s="18">
        <f aca="true" t="shared" si="15" ref="R36:R67">D36+E36+H36+I36</f>
        <v>0</v>
      </c>
    </row>
    <row r="37" spans="1:18" ht="12.75">
      <c r="A37" s="19">
        <v>32605</v>
      </c>
      <c r="B37" s="36"/>
      <c r="C37" s="36"/>
      <c r="D37" s="36"/>
      <c r="E37" s="36"/>
      <c r="F37" s="36"/>
      <c r="G37" s="36"/>
      <c r="H37" s="36"/>
      <c r="I37" s="36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4</v>
      </c>
      <c r="N37" s="14">
        <f t="shared" si="12"/>
        <v>0</v>
      </c>
      <c r="O37" s="21">
        <f aca="true" t="shared" si="16" ref="O37:O68">O36+N37</f>
        <v>6.153846153846155</v>
      </c>
      <c r="P37" s="14">
        <f t="shared" si="13"/>
        <v>76.92307692307693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7"/>
      <c r="C38" s="37"/>
      <c r="D38" s="36"/>
      <c r="E38" s="36"/>
      <c r="F38" s="36"/>
      <c r="G38" s="37"/>
      <c r="H38" s="36"/>
      <c r="I38" s="36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4</v>
      </c>
      <c r="N38" s="14">
        <f t="shared" si="12"/>
        <v>0</v>
      </c>
      <c r="O38" s="21">
        <f t="shared" si="16"/>
        <v>6.153846153846155</v>
      </c>
      <c r="P38" s="14">
        <f t="shared" si="13"/>
        <v>76.92307692307693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7"/>
      <c r="C39" s="37"/>
      <c r="D39" s="36"/>
      <c r="E39" s="36"/>
      <c r="F39" s="36"/>
      <c r="G39" s="37"/>
      <c r="H39" s="37"/>
      <c r="I39" s="36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4</v>
      </c>
      <c r="N39" s="14">
        <f t="shared" si="12"/>
        <v>0</v>
      </c>
      <c r="O39" s="21">
        <f t="shared" si="16"/>
        <v>6.153846153846155</v>
      </c>
      <c r="P39" s="14">
        <f t="shared" si="13"/>
        <v>76.92307692307693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6"/>
      <c r="C40" s="36"/>
      <c r="D40" s="36"/>
      <c r="E40" s="36"/>
      <c r="F40" s="36"/>
      <c r="G40" s="36"/>
      <c r="H40" s="36"/>
      <c r="I40" s="36"/>
      <c r="J40" s="18">
        <f t="shared" si="10"/>
        <v>0</v>
      </c>
      <c r="K40" s="18">
        <f t="shared" si="11"/>
        <v>0</v>
      </c>
      <c r="L40" s="18">
        <f t="shared" si="9"/>
        <v>6</v>
      </c>
      <c r="M40" s="18">
        <f t="shared" si="9"/>
        <v>4</v>
      </c>
      <c r="N40" s="14">
        <f t="shared" si="12"/>
        <v>0</v>
      </c>
      <c r="O40" s="21">
        <f t="shared" si="16"/>
        <v>6.153846153846155</v>
      </c>
      <c r="P40" s="14">
        <f t="shared" si="13"/>
        <v>76.92307692307693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6"/>
      <c r="C41" s="37"/>
      <c r="D41" s="37"/>
      <c r="E41" s="37"/>
      <c r="F41" s="36"/>
      <c r="G41" s="37"/>
      <c r="H41" s="36"/>
      <c r="I41" s="36"/>
      <c r="J41" s="18">
        <f t="shared" si="10"/>
        <v>0</v>
      </c>
      <c r="K41" s="18">
        <f t="shared" si="11"/>
        <v>0</v>
      </c>
      <c r="L41" s="18">
        <f t="shared" si="9"/>
        <v>6</v>
      </c>
      <c r="M41" s="18">
        <f t="shared" si="9"/>
        <v>4</v>
      </c>
      <c r="N41" s="14">
        <f t="shared" si="12"/>
        <v>0</v>
      </c>
      <c r="O41" s="21">
        <f t="shared" si="16"/>
        <v>6.153846153846155</v>
      </c>
      <c r="P41" s="14">
        <f t="shared" si="13"/>
        <v>76.92307692307693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6"/>
      <c r="C42" s="36"/>
      <c r="D42" s="36"/>
      <c r="E42" s="36"/>
      <c r="F42" s="36"/>
      <c r="G42" s="36"/>
      <c r="H42" s="36"/>
      <c r="I42" s="36"/>
      <c r="J42" s="18">
        <f t="shared" si="10"/>
        <v>0</v>
      </c>
      <c r="K42" s="18">
        <f t="shared" si="11"/>
        <v>0</v>
      </c>
      <c r="L42" s="18">
        <f t="shared" si="9"/>
        <v>6</v>
      </c>
      <c r="M42" s="18">
        <f t="shared" si="9"/>
        <v>4</v>
      </c>
      <c r="N42" s="14">
        <f t="shared" si="12"/>
        <v>0</v>
      </c>
      <c r="O42" s="21">
        <f t="shared" si="16"/>
        <v>6.153846153846155</v>
      </c>
      <c r="P42" s="14">
        <f t="shared" si="13"/>
        <v>76.92307692307693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6"/>
      <c r="C43" s="36"/>
      <c r="D43" s="36"/>
      <c r="E43" s="36"/>
      <c r="F43" s="36"/>
      <c r="G43" s="36"/>
      <c r="H43" s="36"/>
      <c r="I43" s="36"/>
      <c r="J43" s="18">
        <f t="shared" si="10"/>
        <v>0</v>
      </c>
      <c r="K43" s="18">
        <f t="shared" si="11"/>
        <v>0</v>
      </c>
      <c r="L43" s="18">
        <f t="shared" si="9"/>
        <v>6</v>
      </c>
      <c r="M43" s="18">
        <f t="shared" si="9"/>
        <v>4</v>
      </c>
      <c r="N43" s="14">
        <f t="shared" si="12"/>
        <v>0</v>
      </c>
      <c r="O43" s="21">
        <f t="shared" si="16"/>
        <v>6.153846153846155</v>
      </c>
      <c r="P43" s="14">
        <f t="shared" si="13"/>
        <v>76.92307692307693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6"/>
      <c r="C44" s="36"/>
      <c r="D44" s="36"/>
      <c r="E44" s="36"/>
      <c r="F44" s="36"/>
      <c r="G44" s="36"/>
      <c r="H44" s="36"/>
      <c r="I44" s="36"/>
      <c r="J44" s="18">
        <f t="shared" si="10"/>
        <v>0</v>
      </c>
      <c r="K44" s="18">
        <f t="shared" si="11"/>
        <v>0</v>
      </c>
      <c r="L44" s="18">
        <f t="shared" si="9"/>
        <v>6</v>
      </c>
      <c r="M44" s="18">
        <f t="shared" si="9"/>
        <v>4</v>
      </c>
      <c r="N44" s="14">
        <f t="shared" si="12"/>
        <v>0</v>
      </c>
      <c r="O44" s="21">
        <f t="shared" si="16"/>
        <v>6.153846153846155</v>
      </c>
      <c r="P44" s="14">
        <f t="shared" si="13"/>
        <v>76.92307692307693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7"/>
      <c r="C45" s="37">
        <v>1</v>
      </c>
      <c r="D45" s="36"/>
      <c r="E45" s="36"/>
      <c r="F45" s="36"/>
      <c r="G45" s="37"/>
      <c r="H45" s="36"/>
      <c r="I45" s="36"/>
      <c r="J45" s="18">
        <f t="shared" si="10"/>
        <v>1</v>
      </c>
      <c r="K45" s="18">
        <f t="shared" si="11"/>
        <v>0</v>
      </c>
      <c r="L45" s="18">
        <f aca="true" t="shared" si="17" ref="L45:M64">L44+J45</f>
        <v>7</v>
      </c>
      <c r="M45" s="18">
        <f t="shared" si="17"/>
        <v>4</v>
      </c>
      <c r="N45" s="14">
        <f t="shared" si="12"/>
        <v>0.6153846153846154</v>
      </c>
      <c r="O45" s="21">
        <f t="shared" si="16"/>
        <v>6.76923076923077</v>
      </c>
      <c r="P45" s="14">
        <f t="shared" si="13"/>
        <v>84.61538461538463</v>
      </c>
      <c r="Q45" s="18">
        <f t="shared" si="14"/>
        <v>1</v>
      </c>
      <c r="R45" s="18">
        <f t="shared" si="15"/>
        <v>0</v>
      </c>
    </row>
    <row r="46" spans="1:18" ht="12.75">
      <c r="A46" s="19">
        <v>32614</v>
      </c>
      <c r="B46" s="36"/>
      <c r="C46" s="37"/>
      <c r="D46" s="36"/>
      <c r="E46" s="36"/>
      <c r="F46" s="37"/>
      <c r="G46" s="37"/>
      <c r="H46" s="36"/>
      <c r="I46" s="36"/>
      <c r="J46" s="18">
        <f t="shared" si="10"/>
        <v>0</v>
      </c>
      <c r="K46" s="18">
        <f t="shared" si="11"/>
        <v>0</v>
      </c>
      <c r="L46" s="18">
        <f t="shared" si="17"/>
        <v>7</v>
      </c>
      <c r="M46" s="18">
        <f t="shared" si="17"/>
        <v>4</v>
      </c>
      <c r="N46" s="14">
        <f t="shared" si="12"/>
        <v>0</v>
      </c>
      <c r="O46" s="21">
        <f t="shared" si="16"/>
        <v>6.76923076923077</v>
      </c>
      <c r="P46" s="14">
        <f t="shared" si="13"/>
        <v>84.61538461538463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6"/>
      <c r="C47" s="36"/>
      <c r="D47" s="36"/>
      <c r="E47" s="36"/>
      <c r="F47" s="36"/>
      <c r="G47" s="36"/>
      <c r="H47" s="36"/>
      <c r="I47" s="36"/>
      <c r="J47" s="18">
        <f t="shared" si="10"/>
        <v>0</v>
      </c>
      <c r="K47" s="18">
        <f t="shared" si="11"/>
        <v>0</v>
      </c>
      <c r="L47" s="18">
        <f t="shared" si="17"/>
        <v>7</v>
      </c>
      <c r="M47" s="18">
        <f t="shared" si="17"/>
        <v>4</v>
      </c>
      <c r="N47" s="14">
        <f t="shared" si="12"/>
        <v>0</v>
      </c>
      <c r="O47" s="21">
        <f t="shared" si="16"/>
        <v>6.76923076923077</v>
      </c>
      <c r="P47" s="14">
        <f t="shared" si="13"/>
        <v>84.61538461538463</v>
      </c>
      <c r="Q47" s="18">
        <f t="shared" si="14"/>
        <v>0</v>
      </c>
      <c r="R47" s="18">
        <f t="shared" si="15"/>
        <v>0</v>
      </c>
    </row>
    <row r="48" spans="1:18" ht="12.75">
      <c r="A48" s="19">
        <v>32616</v>
      </c>
      <c r="B48" s="37"/>
      <c r="C48" s="37"/>
      <c r="D48" s="36"/>
      <c r="E48" s="36"/>
      <c r="F48" s="37"/>
      <c r="G48" s="37">
        <v>1</v>
      </c>
      <c r="H48" s="36"/>
      <c r="I48" s="36"/>
      <c r="J48" s="18">
        <f t="shared" si="10"/>
        <v>0</v>
      </c>
      <c r="K48" s="18">
        <f t="shared" si="11"/>
        <v>1</v>
      </c>
      <c r="L48" s="18">
        <f t="shared" si="17"/>
        <v>7</v>
      </c>
      <c r="M48" s="18">
        <f t="shared" si="17"/>
        <v>5</v>
      </c>
      <c r="N48" s="14">
        <f t="shared" si="12"/>
        <v>0.6153846153846154</v>
      </c>
      <c r="O48" s="21">
        <f t="shared" si="16"/>
        <v>7.384615384615385</v>
      </c>
      <c r="P48" s="14">
        <f t="shared" si="13"/>
        <v>92.3076923076923</v>
      </c>
      <c r="Q48" s="18">
        <f t="shared" si="14"/>
        <v>1</v>
      </c>
      <c r="R48" s="18">
        <f t="shared" si="15"/>
        <v>0</v>
      </c>
    </row>
    <row r="49" spans="1:18" ht="12.75">
      <c r="A49" s="19">
        <v>32617</v>
      </c>
      <c r="B49" s="36"/>
      <c r="C49" s="36"/>
      <c r="D49" s="36"/>
      <c r="E49" s="36"/>
      <c r="F49" s="36"/>
      <c r="G49" s="36"/>
      <c r="H49" s="36"/>
      <c r="I49" s="36"/>
      <c r="J49" s="18">
        <f t="shared" si="10"/>
        <v>0</v>
      </c>
      <c r="K49" s="18">
        <f t="shared" si="11"/>
        <v>0</v>
      </c>
      <c r="L49" s="18">
        <f t="shared" si="17"/>
        <v>7</v>
      </c>
      <c r="M49" s="18">
        <f t="shared" si="17"/>
        <v>5</v>
      </c>
      <c r="N49" s="14">
        <f t="shared" si="12"/>
        <v>0</v>
      </c>
      <c r="O49" s="21">
        <f t="shared" si="16"/>
        <v>7.384615384615385</v>
      </c>
      <c r="P49" s="14">
        <f t="shared" si="13"/>
        <v>92.3076923076923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6"/>
      <c r="C50" s="37"/>
      <c r="D50" s="37"/>
      <c r="E50" s="37"/>
      <c r="F50" s="37"/>
      <c r="G50" s="37"/>
      <c r="H50" s="37"/>
      <c r="I50" s="36"/>
      <c r="J50" s="18">
        <f t="shared" si="10"/>
        <v>0</v>
      </c>
      <c r="K50" s="18">
        <f t="shared" si="11"/>
        <v>0</v>
      </c>
      <c r="L50" s="18">
        <f t="shared" si="17"/>
        <v>7</v>
      </c>
      <c r="M50" s="18">
        <f t="shared" si="17"/>
        <v>5</v>
      </c>
      <c r="N50" s="14">
        <f t="shared" si="12"/>
        <v>0</v>
      </c>
      <c r="O50" s="21">
        <f t="shared" si="16"/>
        <v>7.384615384615385</v>
      </c>
      <c r="P50" s="14">
        <f t="shared" si="13"/>
        <v>92.3076923076923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6"/>
      <c r="C51" s="36"/>
      <c r="D51" s="36"/>
      <c r="E51" s="36"/>
      <c r="F51" s="36"/>
      <c r="G51" s="36"/>
      <c r="H51" s="36"/>
      <c r="I51" s="36"/>
      <c r="J51" s="18">
        <f t="shared" si="10"/>
        <v>0</v>
      </c>
      <c r="K51" s="18">
        <f t="shared" si="11"/>
        <v>0</v>
      </c>
      <c r="L51" s="18">
        <f t="shared" si="17"/>
        <v>7</v>
      </c>
      <c r="M51" s="18">
        <f t="shared" si="17"/>
        <v>5</v>
      </c>
      <c r="N51" s="14">
        <f t="shared" si="12"/>
        <v>0</v>
      </c>
      <c r="O51" s="21">
        <f t="shared" si="16"/>
        <v>7.384615384615385</v>
      </c>
      <c r="P51" s="14">
        <f t="shared" si="13"/>
        <v>92.3076923076923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6"/>
      <c r="C52" s="37"/>
      <c r="D52" s="36"/>
      <c r="E52" s="36"/>
      <c r="F52" s="36"/>
      <c r="G52" s="37"/>
      <c r="H52" s="36"/>
      <c r="I52" s="36">
        <v>1</v>
      </c>
      <c r="J52" s="18">
        <f t="shared" si="10"/>
        <v>0</v>
      </c>
      <c r="K52" s="18">
        <f t="shared" si="11"/>
        <v>-1</v>
      </c>
      <c r="L52" s="18">
        <f t="shared" si="17"/>
        <v>7</v>
      </c>
      <c r="M52" s="18">
        <f t="shared" si="17"/>
        <v>4</v>
      </c>
      <c r="N52" s="14">
        <f t="shared" si="12"/>
        <v>-0.6153846153846154</v>
      </c>
      <c r="O52" s="21">
        <f t="shared" si="16"/>
        <v>6.76923076923077</v>
      </c>
      <c r="P52" s="14">
        <f t="shared" si="13"/>
        <v>84.61538461538463</v>
      </c>
      <c r="Q52" s="18">
        <f t="shared" si="14"/>
        <v>0</v>
      </c>
      <c r="R52" s="18">
        <f t="shared" si="15"/>
        <v>1</v>
      </c>
    </row>
    <row r="53" spans="1:19" ht="12.75">
      <c r="A53" s="19">
        <v>32621</v>
      </c>
      <c r="B53" s="37"/>
      <c r="C53" s="37"/>
      <c r="D53" s="36"/>
      <c r="E53" s="36"/>
      <c r="F53" s="37"/>
      <c r="G53" s="37"/>
      <c r="H53" s="36"/>
      <c r="I53" s="36"/>
      <c r="J53" s="18">
        <f t="shared" si="10"/>
        <v>0</v>
      </c>
      <c r="K53" s="18">
        <f t="shared" si="11"/>
        <v>0</v>
      </c>
      <c r="L53" s="18">
        <f t="shared" si="17"/>
        <v>7</v>
      </c>
      <c r="M53" s="18">
        <f t="shared" si="17"/>
        <v>4</v>
      </c>
      <c r="N53" s="14">
        <f t="shared" si="12"/>
        <v>0</v>
      </c>
      <c r="O53" s="21">
        <f t="shared" si="16"/>
        <v>6.76923076923077</v>
      </c>
      <c r="P53" s="14">
        <f t="shared" si="13"/>
        <v>84.61538461538463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6"/>
      <c r="C54" s="36"/>
      <c r="D54" s="36"/>
      <c r="E54" s="36"/>
      <c r="F54" s="36"/>
      <c r="G54" s="36"/>
      <c r="H54" s="36"/>
      <c r="I54" s="36"/>
      <c r="J54" s="18">
        <f t="shared" si="10"/>
        <v>0</v>
      </c>
      <c r="K54" s="18">
        <f t="shared" si="11"/>
        <v>0</v>
      </c>
      <c r="L54" s="18">
        <f t="shared" si="17"/>
        <v>7</v>
      </c>
      <c r="M54" s="18">
        <f t="shared" si="17"/>
        <v>4</v>
      </c>
      <c r="N54" s="14">
        <f t="shared" si="12"/>
        <v>0</v>
      </c>
      <c r="O54" s="21">
        <f t="shared" si="16"/>
        <v>6.76923076923077</v>
      </c>
      <c r="P54" s="14">
        <f t="shared" si="13"/>
        <v>84.61538461538463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7"/>
      <c r="C55" s="37"/>
      <c r="D55" s="37"/>
      <c r="E55" s="37"/>
      <c r="F55" s="37"/>
      <c r="G55" s="37"/>
      <c r="H55" s="37"/>
      <c r="I55" s="36"/>
      <c r="J55" s="18">
        <f t="shared" si="10"/>
        <v>0</v>
      </c>
      <c r="K55" s="18">
        <f t="shared" si="11"/>
        <v>0</v>
      </c>
      <c r="L55" s="18">
        <f t="shared" si="17"/>
        <v>7</v>
      </c>
      <c r="M55" s="18">
        <f t="shared" si="17"/>
        <v>4</v>
      </c>
      <c r="N55" s="14">
        <f t="shared" si="12"/>
        <v>0</v>
      </c>
      <c r="O55" s="21">
        <f t="shared" si="16"/>
        <v>6.76923076923077</v>
      </c>
      <c r="P55" s="14">
        <f t="shared" si="13"/>
        <v>84.61538461538463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6"/>
      <c r="C56" s="36"/>
      <c r="D56" s="36"/>
      <c r="E56" s="36"/>
      <c r="F56" s="36"/>
      <c r="G56" s="36"/>
      <c r="H56" s="36"/>
      <c r="I56" s="36"/>
      <c r="J56" s="18">
        <f t="shared" si="10"/>
        <v>0</v>
      </c>
      <c r="K56" s="18">
        <f t="shared" si="11"/>
        <v>0</v>
      </c>
      <c r="L56" s="18">
        <f t="shared" si="17"/>
        <v>7</v>
      </c>
      <c r="M56" s="18">
        <f t="shared" si="17"/>
        <v>4</v>
      </c>
      <c r="N56" s="14">
        <f t="shared" si="12"/>
        <v>0</v>
      </c>
      <c r="O56" s="21">
        <f t="shared" si="16"/>
        <v>6.76923076923077</v>
      </c>
      <c r="P56" s="14">
        <f t="shared" si="13"/>
        <v>84.61538461538463</v>
      </c>
      <c r="Q56" s="18">
        <f t="shared" si="14"/>
        <v>0</v>
      </c>
      <c r="R56" s="18">
        <f t="shared" si="15"/>
        <v>0</v>
      </c>
    </row>
    <row r="57" spans="1:18" ht="12.75">
      <c r="A57" s="19">
        <v>32625</v>
      </c>
      <c r="B57" s="37"/>
      <c r="C57" s="37"/>
      <c r="D57" s="36"/>
      <c r="E57" s="36"/>
      <c r="F57" s="37"/>
      <c r="G57" s="37"/>
      <c r="H57" s="36"/>
      <c r="I57" s="37"/>
      <c r="J57" s="18">
        <f t="shared" si="10"/>
        <v>0</v>
      </c>
      <c r="K57" s="18">
        <f t="shared" si="11"/>
        <v>0</v>
      </c>
      <c r="L57" s="18">
        <f t="shared" si="17"/>
        <v>7</v>
      </c>
      <c r="M57" s="18">
        <f t="shared" si="17"/>
        <v>4</v>
      </c>
      <c r="N57" s="14">
        <f t="shared" si="12"/>
        <v>0</v>
      </c>
      <c r="O57" s="21">
        <f t="shared" si="16"/>
        <v>6.76923076923077</v>
      </c>
      <c r="P57" s="14">
        <f t="shared" si="13"/>
        <v>84.61538461538463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6"/>
      <c r="C58" s="36"/>
      <c r="D58" s="36"/>
      <c r="E58" s="36"/>
      <c r="F58" s="36"/>
      <c r="G58" s="36"/>
      <c r="H58" s="36"/>
      <c r="I58" s="36"/>
      <c r="J58" s="18">
        <f t="shared" si="10"/>
        <v>0</v>
      </c>
      <c r="K58" s="18">
        <f t="shared" si="11"/>
        <v>0</v>
      </c>
      <c r="L58" s="18">
        <f t="shared" si="17"/>
        <v>7</v>
      </c>
      <c r="M58" s="18">
        <f t="shared" si="17"/>
        <v>4</v>
      </c>
      <c r="N58" s="14">
        <f t="shared" si="12"/>
        <v>0</v>
      </c>
      <c r="O58" s="21">
        <f t="shared" si="16"/>
        <v>6.76923076923077</v>
      </c>
      <c r="P58" s="14">
        <f t="shared" si="13"/>
        <v>84.61538461538463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6"/>
      <c r="C59" s="37"/>
      <c r="D59" s="36"/>
      <c r="E59" s="36"/>
      <c r="F59" s="36"/>
      <c r="G59" s="37"/>
      <c r="H59" s="36"/>
      <c r="I59" s="36"/>
      <c r="J59" s="18">
        <f t="shared" si="10"/>
        <v>0</v>
      </c>
      <c r="K59" s="18">
        <f t="shared" si="11"/>
        <v>0</v>
      </c>
      <c r="L59" s="18">
        <f t="shared" si="17"/>
        <v>7</v>
      </c>
      <c r="M59" s="18">
        <f t="shared" si="17"/>
        <v>4</v>
      </c>
      <c r="N59" s="14">
        <f t="shared" si="12"/>
        <v>0</v>
      </c>
      <c r="O59" s="21">
        <f t="shared" si="16"/>
        <v>6.76923076923077</v>
      </c>
      <c r="P59" s="14">
        <f t="shared" si="13"/>
        <v>84.61538461538463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6"/>
      <c r="C60" s="36"/>
      <c r="D60" s="36"/>
      <c r="E60" s="36"/>
      <c r="F60" s="36"/>
      <c r="G60" s="36"/>
      <c r="H60" s="36"/>
      <c r="I60" s="36"/>
      <c r="J60" s="18">
        <f t="shared" si="10"/>
        <v>0</v>
      </c>
      <c r="K60" s="18">
        <f t="shared" si="11"/>
        <v>0</v>
      </c>
      <c r="L60" s="18">
        <f t="shared" si="17"/>
        <v>7</v>
      </c>
      <c r="M60" s="18">
        <f t="shared" si="17"/>
        <v>4</v>
      </c>
      <c r="N60" s="14">
        <f t="shared" si="12"/>
        <v>0</v>
      </c>
      <c r="O60" s="21">
        <f t="shared" si="16"/>
        <v>6.76923076923077</v>
      </c>
      <c r="P60" s="14">
        <f t="shared" si="13"/>
        <v>84.61538461538463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7"/>
      <c r="C61" s="36"/>
      <c r="D61" s="36"/>
      <c r="E61" s="36"/>
      <c r="F61" s="36"/>
      <c r="G61" s="37"/>
      <c r="H61" s="36"/>
      <c r="I61" s="36"/>
      <c r="J61" s="18">
        <f t="shared" si="10"/>
        <v>0</v>
      </c>
      <c r="K61" s="18">
        <f t="shared" si="11"/>
        <v>0</v>
      </c>
      <c r="L61" s="18">
        <f t="shared" si="17"/>
        <v>7</v>
      </c>
      <c r="M61" s="18">
        <f t="shared" si="17"/>
        <v>4</v>
      </c>
      <c r="N61" s="14">
        <f t="shared" si="12"/>
        <v>0</v>
      </c>
      <c r="O61" s="21">
        <f t="shared" si="16"/>
        <v>6.76923076923077</v>
      </c>
      <c r="P61" s="14">
        <f t="shared" si="13"/>
        <v>84.61538461538463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6"/>
      <c r="C62" s="36"/>
      <c r="D62" s="36"/>
      <c r="E62" s="36"/>
      <c r="F62" s="36"/>
      <c r="G62" s="36"/>
      <c r="H62" s="36"/>
      <c r="I62" s="36"/>
      <c r="J62" s="18">
        <f t="shared" si="10"/>
        <v>0</v>
      </c>
      <c r="K62" s="18">
        <f t="shared" si="11"/>
        <v>0</v>
      </c>
      <c r="L62" s="18">
        <f t="shared" si="17"/>
        <v>7</v>
      </c>
      <c r="M62" s="18">
        <f t="shared" si="17"/>
        <v>4</v>
      </c>
      <c r="N62" s="14">
        <f t="shared" si="12"/>
        <v>0</v>
      </c>
      <c r="O62" s="21">
        <f t="shared" si="16"/>
        <v>6.76923076923077</v>
      </c>
      <c r="P62" s="14">
        <f t="shared" si="13"/>
        <v>84.61538461538463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6"/>
      <c r="C63" s="37"/>
      <c r="D63" s="36"/>
      <c r="E63" s="37"/>
      <c r="F63" s="37"/>
      <c r="G63" s="37"/>
      <c r="H63" s="36"/>
      <c r="I63" s="37"/>
      <c r="J63" s="18">
        <f t="shared" si="10"/>
        <v>0</v>
      </c>
      <c r="K63" s="18">
        <f t="shared" si="11"/>
        <v>0</v>
      </c>
      <c r="L63" s="18">
        <f t="shared" si="17"/>
        <v>7</v>
      </c>
      <c r="M63" s="18">
        <f t="shared" si="17"/>
        <v>4</v>
      </c>
      <c r="N63" s="14">
        <f t="shared" si="12"/>
        <v>0</v>
      </c>
      <c r="O63" s="21">
        <f t="shared" si="16"/>
        <v>6.76923076923077</v>
      </c>
      <c r="P63" s="14">
        <f t="shared" si="13"/>
        <v>84.61538461538463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6"/>
      <c r="C64" s="37"/>
      <c r="D64" s="36"/>
      <c r="E64" s="36"/>
      <c r="F64" s="37"/>
      <c r="G64" s="37"/>
      <c r="H64" s="36"/>
      <c r="I64" s="37"/>
      <c r="J64" s="18">
        <f t="shared" si="10"/>
        <v>0</v>
      </c>
      <c r="K64" s="18">
        <f t="shared" si="11"/>
        <v>0</v>
      </c>
      <c r="L64" s="18">
        <f t="shared" si="17"/>
        <v>7</v>
      </c>
      <c r="M64" s="18">
        <f t="shared" si="17"/>
        <v>4</v>
      </c>
      <c r="N64" s="14">
        <f t="shared" si="12"/>
        <v>0</v>
      </c>
      <c r="O64" s="21">
        <f t="shared" si="16"/>
        <v>6.76923076923077</v>
      </c>
      <c r="P64" s="14">
        <f t="shared" si="13"/>
        <v>84.61538461538463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6"/>
      <c r="C65" s="36"/>
      <c r="D65" s="36"/>
      <c r="E65" s="36"/>
      <c r="F65" s="36"/>
      <c r="G65" s="36"/>
      <c r="H65" s="36"/>
      <c r="I65" s="36"/>
      <c r="J65" s="18">
        <f t="shared" si="10"/>
        <v>0</v>
      </c>
      <c r="K65" s="18">
        <f t="shared" si="11"/>
        <v>0</v>
      </c>
      <c r="L65" s="18">
        <f aca="true" t="shared" si="18" ref="L65:M84">L64+J65</f>
        <v>7</v>
      </c>
      <c r="M65" s="18">
        <f t="shared" si="18"/>
        <v>4</v>
      </c>
      <c r="N65" s="14">
        <f t="shared" si="12"/>
        <v>0</v>
      </c>
      <c r="O65" s="21">
        <f t="shared" si="16"/>
        <v>6.76923076923077</v>
      </c>
      <c r="P65" s="14">
        <f t="shared" si="13"/>
        <v>84.61538461538463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6"/>
      <c r="C66" s="37"/>
      <c r="D66" s="36"/>
      <c r="E66" s="37"/>
      <c r="F66" s="37"/>
      <c r="G66" s="37"/>
      <c r="H66" s="36"/>
      <c r="I66" s="36"/>
      <c r="J66" s="18">
        <f t="shared" si="10"/>
        <v>0</v>
      </c>
      <c r="K66" s="18">
        <f t="shared" si="11"/>
        <v>0</v>
      </c>
      <c r="L66" s="18">
        <f t="shared" si="18"/>
        <v>7</v>
      </c>
      <c r="M66" s="18">
        <f t="shared" si="18"/>
        <v>4</v>
      </c>
      <c r="N66" s="14">
        <f t="shared" si="12"/>
        <v>0</v>
      </c>
      <c r="O66" s="21">
        <f t="shared" si="16"/>
        <v>6.76923076923077</v>
      </c>
      <c r="P66" s="14">
        <f t="shared" si="13"/>
        <v>84.61538461538463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6"/>
      <c r="C67" s="36"/>
      <c r="D67" s="36"/>
      <c r="E67" s="36"/>
      <c r="F67" s="36"/>
      <c r="G67" s="36"/>
      <c r="H67" s="36"/>
      <c r="I67" s="36"/>
      <c r="J67" s="18">
        <f t="shared" si="10"/>
        <v>0</v>
      </c>
      <c r="K67" s="18">
        <f t="shared" si="11"/>
        <v>0</v>
      </c>
      <c r="L67" s="18">
        <f t="shared" si="18"/>
        <v>7</v>
      </c>
      <c r="M67" s="18">
        <f t="shared" si="18"/>
        <v>4</v>
      </c>
      <c r="N67" s="14">
        <f t="shared" si="12"/>
        <v>0</v>
      </c>
      <c r="O67" s="21">
        <f t="shared" si="16"/>
        <v>6.76923076923077</v>
      </c>
      <c r="P67" s="14">
        <f t="shared" si="13"/>
        <v>84.61538461538463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6"/>
      <c r="C68" s="36"/>
      <c r="D68" s="37"/>
      <c r="E68" s="37"/>
      <c r="F68" s="36"/>
      <c r="G68" s="37"/>
      <c r="H68" s="36"/>
      <c r="I68" s="37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7</v>
      </c>
      <c r="M68" s="18">
        <f t="shared" si="18"/>
        <v>4</v>
      </c>
      <c r="N68" s="14">
        <f aca="true" t="shared" si="21" ref="N68:N94">(+J68+K68)*($J$96/($J$96+$K$96))</f>
        <v>0</v>
      </c>
      <c r="O68" s="21">
        <f t="shared" si="16"/>
        <v>6.76923076923077</v>
      </c>
      <c r="P68" s="14">
        <f aca="true" t="shared" si="22" ref="P68:P94">O68*100/$N$96</f>
        <v>84.61538461538463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6"/>
      <c r="C69" s="36"/>
      <c r="D69" s="36"/>
      <c r="E69" s="36"/>
      <c r="F69" s="36"/>
      <c r="G69" s="36"/>
      <c r="H69" s="36"/>
      <c r="I69" s="36"/>
      <c r="J69" s="18">
        <f t="shared" si="19"/>
        <v>0</v>
      </c>
      <c r="K69" s="18">
        <f t="shared" si="20"/>
        <v>0</v>
      </c>
      <c r="L69" s="18">
        <f t="shared" si="18"/>
        <v>7</v>
      </c>
      <c r="M69" s="18">
        <f t="shared" si="18"/>
        <v>4</v>
      </c>
      <c r="N69" s="14">
        <f t="shared" si="21"/>
        <v>0</v>
      </c>
      <c r="O69" s="21">
        <f aca="true" t="shared" si="25" ref="O69:O94">O68+N69</f>
        <v>6.76923076923077</v>
      </c>
      <c r="P69" s="14">
        <f t="shared" si="22"/>
        <v>84.61538461538463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6"/>
      <c r="C70" s="37"/>
      <c r="D70" s="36"/>
      <c r="E70" s="36"/>
      <c r="F70" s="36"/>
      <c r="G70" s="36"/>
      <c r="H70" s="36"/>
      <c r="I70" s="36"/>
      <c r="J70" s="18">
        <f t="shared" si="19"/>
        <v>0</v>
      </c>
      <c r="K70" s="18">
        <f t="shared" si="20"/>
        <v>0</v>
      </c>
      <c r="L70" s="18">
        <f t="shared" si="18"/>
        <v>7</v>
      </c>
      <c r="M70" s="18">
        <f t="shared" si="18"/>
        <v>4</v>
      </c>
      <c r="N70" s="14">
        <f t="shared" si="21"/>
        <v>0</v>
      </c>
      <c r="O70" s="21">
        <f t="shared" si="25"/>
        <v>6.76923076923077</v>
      </c>
      <c r="P70" s="14">
        <f t="shared" si="22"/>
        <v>84.61538461538463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6"/>
      <c r="C71" s="37"/>
      <c r="D71" s="37"/>
      <c r="E71" s="36"/>
      <c r="F71" s="36"/>
      <c r="G71" s="37">
        <v>1</v>
      </c>
      <c r="H71" s="36"/>
      <c r="I71" s="36"/>
      <c r="J71" s="18">
        <f t="shared" si="19"/>
        <v>0</v>
      </c>
      <c r="K71" s="18">
        <f t="shared" si="20"/>
        <v>1</v>
      </c>
      <c r="L71" s="18">
        <f t="shared" si="18"/>
        <v>7</v>
      </c>
      <c r="M71" s="18">
        <f t="shared" si="18"/>
        <v>5</v>
      </c>
      <c r="N71" s="14">
        <f t="shared" si="21"/>
        <v>0.6153846153846154</v>
      </c>
      <c r="O71" s="21">
        <f t="shared" si="25"/>
        <v>7.384615384615385</v>
      </c>
      <c r="P71" s="14">
        <f t="shared" si="22"/>
        <v>92.3076923076923</v>
      </c>
      <c r="Q71" s="18">
        <f t="shared" si="23"/>
        <v>1</v>
      </c>
      <c r="R71" s="18">
        <f t="shared" si="24"/>
        <v>0</v>
      </c>
    </row>
    <row r="72" spans="1:18" ht="12.75">
      <c r="A72" s="19">
        <v>32640</v>
      </c>
      <c r="B72" s="36"/>
      <c r="C72" s="36"/>
      <c r="D72" s="36"/>
      <c r="E72" s="36"/>
      <c r="F72" s="36"/>
      <c r="G72" s="36"/>
      <c r="H72" s="36"/>
      <c r="I72" s="36"/>
      <c r="J72" s="18">
        <f t="shared" si="19"/>
        <v>0</v>
      </c>
      <c r="K72" s="18">
        <f t="shared" si="20"/>
        <v>0</v>
      </c>
      <c r="L72" s="18">
        <f t="shared" si="18"/>
        <v>7</v>
      </c>
      <c r="M72" s="18">
        <f t="shared" si="18"/>
        <v>5</v>
      </c>
      <c r="N72" s="14">
        <f t="shared" si="21"/>
        <v>0</v>
      </c>
      <c r="O72" s="21">
        <f t="shared" si="25"/>
        <v>7.384615384615385</v>
      </c>
      <c r="P72" s="14">
        <f t="shared" si="22"/>
        <v>92.3076923076923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6"/>
      <c r="C73" s="37"/>
      <c r="D73" s="37"/>
      <c r="E73" s="36"/>
      <c r="F73" s="36"/>
      <c r="G73" s="37"/>
      <c r="H73" s="36"/>
      <c r="I73" s="36"/>
      <c r="J73" s="18">
        <f t="shared" si="19"/>
        <v>0</v>
      </c>
      <c r="K73" s="18">
        <f t="shared" si="20"/>
        <v>0</v>
      </c>
      <c r="L73" s="18">
        <f t="shared" si="18"/>
        <v>7</v>
      </c>
      <c r="M73" s="18">
        <f t="shared" si="18"/>
        <v>5</v>
      </c>
      <c r="N73" s="14">
        <f t="shared" si="21"/>
        <v>0</v>
      </c>
      <c r="O73" s="21">
        <f t="shared" si="25"/>
        <v>7.384615384615385</v>
      </c>
      <c r="P73" s="14">
        <f t="shared" si="22"/>
        <v>92.3076923076923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6"/>
      <c r="C74" s="36"/>
      <c r="D74" s="36"/>
      <c r="E74" s="36"/>
      <c r="F74" s="36"/>
      <c r="G74" s="36"/>
      <c r="H74" s="36"/>
      <c r="I74" s="36"/>
      <c r="J74" s="18">
        <f t="shared" si="19"/>
        <v>0</v>
      </c>
      <c r="K74" s="18">
        <f t="shared" si="20"/>
        <v>0</v>
      </c>
      <c r="L74" s="18">
        <f t="shared" si="18"/>
        <v>7</v>
      </c>
      <c r="M74" s="18">
        <f t="shared" si="18"/>
        <v>5</v>
      </c>
      <c r="N74" s="14">
        <f t="shared" si="21"/>
        <v>0</v>
      </c>
      <c r="O74" s="21">
        <f t="shared" si="25"/>
        <v>7.384615384615385</v>
      </c>
      <c r="P74" s="14">
        <f t="shared" si="22"/>
        <v>92.3076923076923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6"/>
      <c r="C75" s="37"/>
      <c r="D75" s="37"/>
      <c r="E75" s="37"/>
      <c r="F75" s="37"/>
      <c r="G75" s="37"/>
      <c r="H75" s="37"/>
      <c r="I75" s="36"/>
      <c r="J75" s="18">
        <f t="shared" si="19"/>
        <v>0</v>
      </c>
      <c r="K75" s="18">
        <f t="shared" si="20"/>
        <v>0</v>
      </c>
      <c r="L75" s="18">
        <f t="shared" si="18"/>
        <v>7</v>
      </c>
      <c r="M75" s="18">
        <f t="shared" si="18"/>
        <v>5</v>
      </c>
      <c r="N75" s="14">
        <f t="shared" si="21"/>
        <v>0</v>
      </c>
      <c r="O75" s="21">
        <f t="shared" si="25"/>
        <v>7.384615384615385</v>
      </c>
      <c r="P75" s="14">
        <f t="shared" si="22"/>
        <v>92.3076923076923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6"/>
      <c r="C76" s="36"/>
      <c r="D76" s="36"/>
      <c r="E76" s="36"/>
      <c r="F76" s="36"/>
      <c r="G76" s="36"/>
      <c r="H76" s="36"/>
      <c r="I76" s="36"/>
      <c r="J76" s="18">
        <f t="shared" si="19"/>
        <v>0</v>
      </c>
      <c r="K76" s="18">
        <f t="shared" si="20"/>
        <v>0</v>
      </c>
      <c r="L76" s="18">
        <f t="shared" si="18"/>
        <v>7</v>
      </c>
      <c r="M76" s="18">
        <f t="shared" si="18"/>
        <v>5</v>
      </c>
      <c r="N76" s="14">
        <f t="shared" si="21"/>
        <v>0</v>
      </c>
      <c r="O76" s="21">
        <f t="shared" si="25"/>
        <v>7.384615384615385</v>
      </c>
      <c r="P76" s="14">
        <f t="shared" si="22"/>
        <v>92.3076923076923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6"/>
      <c r="C77" s="37"/>
      <c r="D77" s="36"/>
      <c r="E77" s="36"/>
      <c r="F77" s="36"/>
      <c r="G77" s="37"/>
      <c r="H77" s="37"/>
      <c r="I77" s="37"/>
      <c r="J77" s="18">
        <f t="shared" si="19"/>
        <v>0</v>
      </c>
      <c r="K77" s="18">
        <f t="shared" si="20"/>
        <v>0</v>
      </c>
      <c r="L77" s="18">
        <f t="shared" si="18"/>
        <v>7</v>
      </c>
      <c r="M77" s="18">
        <f t="shared" si="18"/>
        <v>5</v>
      </c>
      <c r="N77" s="14">
        <f t="shared" si="21"/>
        <v>0</v>
      </c>
      <c r="O77" s="21">
        <f t="shared" si="25"/>
        <v>7.384615384615385</v>
      </c>
      <c r="P77" s="14">
        <f t="shared" si="22"/>
        <v>92.3076923076923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6"/>
      <c r="C78" s="36"/>
      <c r="D78" s="36"/>
      <c r="E78" s="36"/>
      <c r="F78" s="36"/>
      <c r="G78" s="36"/>
      <c r="H78" s="36"/>
      <c r="I78" s="36"/>
      <c r="J78" s="18">
        <f t="shared" si="19"/>
        <v>0</v>
      </c>
      <c r="K78" s="18">
        <f t="shared" si="20"/>
        <v>0</v>
      </c>
      <c r="L78" s="18">
        <f t="shared" si="18"/>
        <v>7</v>
      </c>
      <c r="M78" s="18">
        <f t="shared" si="18"/>
        <v>5</v>
      </c>
      <c r="N78" s="14">
        <f t="shared" si="21"/>
        <v>0</v>
      </c>
      <c r="O78" s="21">
        <f t="shared" si="25"/>
        <v>7.384615384615385</v>
      </c>
      <c r="P78" s="14">
        <f t="shared" si="22"/>
        <v>92.3076923076923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6"/>
      <c r="C79" s="37"/>
      <c r="D79" s="36"/>
      <c r="E79" s="36"/>
      <c r="F79" s="36"/>
      <c r="G79" s="36"/>
      <c r="H79" s="36"/>
      <c r="I79" s="36"/>
      <c r="J79" s="18">
        <f t="shared" si="19"/>
        <v>0</v>
      </c>
      <c r="K79" s="18">
        <f t="shared" si="20"/>
        <v>0</v>
      </c>
      <c r="L79" s="18">
        <f t="shared" si="18"/>
        <v>7</v>
      </c>
      <c r="M79" s="18">
        <f t="shared" si="18"/>
        <v>5</v>
      </c>
      <c r="N79" s="14">
        <f t="shared" si="21"/>
        <v>0</v>
      </c>
      <c r="O79" s="21">
        <f t="shared" si="25"/>
        <v>7.384615384615385</v>
      </c>
      <c r="P79" s="14">
        <f t="shared" si="22"/>
        <v>92.3076923076923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7"/>
      <c r="C80" s="37"/>
      <c r="D80" s="36"/>
      <c r="E80" s="36"/>
      <c r="F80" s="36"/>
      <c r="G80" s="37"/>
      <c r="H80" s="36"/>
      <c r="I80" s="36"/>
      <c r="J80" s="18">
        <f t="shared" si="19"/>
        <v>0</v>
      </c>
      <c r="K80" s="18">
        <f t="shared" si="20"/>
        <v>0</v>
      </c>
      <c r="L80" s="18">
        <f t="shared" si="18"/>
        <v>7</v>
      </c>
      <c r="M80" s="18">
        <f t="shared" si="18"/>
        <v>5</v>
      </c>
      <c r="N80" s="14">
        <f t="shared" si="21"/>
        <v>0</v>
      </c>
      <c r="O80" s="21">
        <f t="shared" si="25"/>
        <v>7.384615384615385</v>
      </c>
      <c r="P80" s="14">
        <f t="shared" si="22"/>
        <v>92.3076923076923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6"/>
      <c r="C81" s="36"/>
      <c r="D81" s="36"/>
      <c r="E81" s="36"/>
      <c r="F81" s="36"/>
      <c r="G81" s="36"/>
      <c r="H81" s="36"/>
      <c r="I81" s="36"/>
      <c r="J81" s="18">
        <f t="shared" si="19"/>
        <v>0</v>
      </c>
      <c r="K81" s="18">
        <f t="shared" si="20"/>
        <v>0</v>
      </c>
      <c r="L81" s="18">
        <f t="shared" si="18"/>
        <v>7</v>
      </c>
      <c r="M81" s="18">
        <f t="shared" si="18"/>
        <v>5</v>
      </c>
      <c r="N81" s="14">
        <f t="shared" si="21"/>
        <v>0</v>
      </c>
      <c r="O81" s="21">
        <f t="shared" si="25"/>
        <v>7.384615384615385</v>
      </c>
      <c r="P81" s="14">
        <f t="shared" si="22"/>
        <v>92.3076923076923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6"/>
      <c r="C82" s="37"/>
      <c r="D82" s="36"/>
      <c r="E82" s="36"/>
      <c r="F82" s="36"/>
      <c r="G82" s="36"/>
      <c r="H82" s="36"/>
      <c r="I82" s="36"/>
      <c r="J82" s="18">
        <f t="shared" si="19"/>
        <v>0</v>
      </c>
      <c r="K82" s="18">
        <f t="shared" si="20"/>
        <v>0</v>
      </c>
      <c r="L82" s="18">
        <f t="shared" si="18"/>
        <v>7</v>
      </c>
      <c r="M82" s="18">
        <f t="shared" si="18"/>
        <v>5</v>
      </c>
      <c r="N82" s="14">
        <f t="shared" si="21"/>
        <v>0</v>
      </c>
      <c r="O82" s="21">
        <f t="shared" si="25"/>
        <v>7.384615384615385</v>
      </c>
      <c r="P82" s="14">
        <f t="shared" si="22"/>
        <v>92.3076923076923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6"/>
      <c r="C83" s="36"/>
      <c r="D83" s="36"/>
      <c r="E83" s="36"/>
      <c r="F83" s="36"/>
      <c r="G83" s="36"/>
      <c r="H83" s="36"/>
      <c r="I83" s="36"/>
      <c r="J83" s="18">
        <f t="shared" si="19"/>
        <v>0</v>
      </c>
      <c r="K83" s="18">
        <f t="shared" si="20"/>
        <v>0</v>
      </c>
      <c r="L83" s="18">
        <f t="shared" si="18"/>
        <v>7</v>
      </c>
      <c r="M83" s="18">
        <f t="shared" si="18"/>
        <v>5</v>
      </c>
      <c r="N83" s="14">
        <f t="shared" si="21"/>
        <v>0</v>
      </c>
      <c r="O83" s="21">
        <f t="shared" si="25"/>
        <v>7.384615384615385</v>
      </c>
      <c r="P83" s="14">
        <f t="shared" si="22"/>
        <v>92.3076923076923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6"/>
      <c r="C84" s="36"/>
      <c r="D84" s="36"/>
      <c r="E84" s="37"/>
      <c r="F84" s="36"/>
      <c r="G84" s="36"/>
      <c r="H84" s="36"/>
      <c r="I84" s="36"/>
      <c r="J84" s="18">
        <f t="shared" si="19"/>
        <v>0</v>
      </c>
      <c r="K84" s="18">
        <f t="shared" si="20"/>
        <v>0</v>
      </c>
      <c r="L84" s="18">
        <f t="shared" si="18"/>
        <v>7</v>
      </c>
      <c r="M84" s="18">
        <f t="shared" si="18"/>
        <v>5</v>
      </c>
      <c r="N84" s="14">
        <f t="shared" si="21"/>
        <v>0</v>
      </c>
      <c r="O84" s="21">
        <f t="shared" si="25"/>
        <v>7.384615384615385</v>
      </c>
      <c r="P84" s="14">
        <f t="shared" si="22"/>
        <v>92.3076923076923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6"/>
      <c r="C85" s="36"/>
      <c r="D85" s="36"/>
      <c r="E85" s="36"/>
      <c r="F85" s="36"/>
      <c r="G85" s="36"/>
      <c r="H85" s="36"/>
      <c r="I85" s="36"/>
      <c r="J85" s="18">
        <f t="shared" si="19"/>
        <v>0</v>
      </c>
      <c r="K85" s="18">
        <f t="shared" si="20"/>
        <v>0</v>
      </c>
      <c r="L85" s="18">
        <f aca="true" t="shared" si="26" ref="L85:M94">L84+J85</f>
        <v>7</v>
      </c>
      <c r="M85" s="18">
        <f t="shared" si="26"/>
        <v>5</v>
      </c>
      <c r="N85" s="14">
        <f t="shared" si="21"/>
        <v>0</v>
      </c>
      <c r="O85" s="21">
        <f t="shared" si="25"/>
        <v>7.384615384615385</v>
      </c>
      <c r="P85" s="14">
        <f t="shared" si="22"/>
        <v>92.3076923076923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6"/>
      <c r="C86" s="36">
        <v>1</v>
      </c>
      <c r="D86" s="36"/>
      <c r="E86" s="36"/>
      <c r="F86" s="36"/>
      <c r="G86" s="36"/>
      <c r="H86" s="36"/>
      <c r="I86" s="36"/>
      <c r="J86" s="18">
        <f t="shared" si="19"/>
        <v>1</v>
      </c>
      <c r="K86" s="18">
        <f t="shared" si="20"/>
        <v>0</v>
      </c>
      <c r="L86" s="18">
        <f t="shared" si="26"/>
        <v>8</v>
      </c>
      <c r="M86" s="18">
        <f t="shared" si="26"/>
        <v>5</v>
      </c>
      <c r="N86" s="14">
        <f t="shared" si="21"/>
        <v>0.6153846153846154</v>
      </c>
      <c r="O86" s="21">
        <f t="shared" si="25"/>
        <v>8</v>
      </c>
      <c r="P86" s="14">
        <f t="shared" si="22"/>
        <v>100</v>
      </c>
      <c r="Q86" s="18">
        <f t="shared" si="23"/>
        <v>1</v>
      </c>
      <c r="R86" s="18">
        <f t="shared" si="24"/>
        <v>0</v>
      </c>
    </row>
    <row r="87" spans="1:18" ht="12.75">
      <c r="A87" s="19">
        <v>32655</v>
      </c>
      <c r="B87" s="36"/>
      <c r="C87" s="37"/>
      <c r="D87" s="36"/>
      <c r="E87" s="37"/>
      <c r="F87" s="36"/>
      <c r="G87" s="36"/>
      <c r="H87" s="36"/>
      <c r="I87" s="36"/>
      <c r="J87" s="18">
        <f t="shared" si="19"/>
        <v>0</v>
      </c>
      <c r="K87" s="18">
        <f t="shared" si="20"/>
        <v>0</v>
      </c>
      <c r="L87" s="18">
        <f t="shared" si="26"/>
        <v>8</v>
      </c>
      <c r="M87" s="18">
        <f t="shared" si="26"/>
        <v>5</v>
      </c>
      <c r="N87" s="14">
        <f t="shared" si="21"/>
        <v>0</v>
      </c>
      <c r="O87" s="21">
        <f t="shared" si="25"/>
        <v>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6"/>
      <c r="C88" s="36"/>
      <c r="D88" s="36"/>
      <c r="E88" s="36"/>
      <c r="F88" s="36"/>
      <c r="G88" s="36"/>
      <c r="H88" s="36"/>
      <c r="I88" s="36"/>
      <c r="J88" s="18">
        <f t="shared" si="19"/>
        <v>0</v>
      </c>
      <c r="K88" s="18">
        <f t="shared" si="20"/>
        <v>0</v>
      </c>
      <c r="L88" s="18">
        <f t="shared" si="26"/>
        <v>8</v>
      </c>
      <c r="M88" s="18">
        <f t="shared" si="26"/>
        <v>5</v>
      </c>
      <c r="N88" s="14">
        <f t="shared" si="21"/>
        <v>0</v>
      </c>
      <c r="O88" s="21">
        <f t="shared" si="25"/>
        <v>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6"/>
      <c r="C89" s="36"/>
      <c r="D89" s="36"/>
      <c r="E89" s="36"/>
      <c r="F89" s="36"/>
      <c r="G89" s="36"/>
      <c r="H89" s="36"/>
      <c r="I89" s="36"/>
      <c r="J89" s="18">
        <f t="shared" si="19"/>
        <v>0</v>
      </c>
      <c r="K89" s="18">
        <f t="shared" si="20"/>
        <v>0</v>
      </c>
      <c r="L89" s="18">
        <f t="shared" si="26"/>
        <v>8</v>
      </c>
      <c r="M89" s="18">
        <f t="shared" si="26"/>
        <v>5</v>
      </c>
      <c r="N89" s="14">
        <f t="shared" si="21"/>
        <v>0</v>
      </c>
      <c r="O89" s="21">
        <f t="shared" si="25"/>
        <v>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6"/>
      <c r="C90" s="36"/>
      <c r="D90" s="36"/>
      <c r="E90" s="36"/>
      <c r="F90" s="36"/>
      <c r="G90" s="36"/>
      <c r="H90" s="36"/>
      <c r="I90" s="36"/>
      <c r="J90" s="18">
        <f t="shared" si="19"/>
        <v>0</v>
      </c>
      <c r="K90" s="18">
        <f t="shared" si="20"/>
        <v>0</v>
      </c>
      <c r="L90" s="18">
        <f t="shared" si="26"/>
        <v>8</v>
      </c>
      <c r="M90" s="18">
        <f t="shared" si="26"/>
        <v>5</v>
      </c>
      <c r="N90" s="14">
        <f t="shared" si="21"/>
        <v>0</v>
      </c>
      <c r="O90" s="21">
        <f t="shared" si="25"/>
        <v>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6"/>
      <c r="C91" s="36"/>
      <c r="D91" s="36"/>
      <c r="E91" s="37"/>
      <c r="F91" s="36"/>
      <c r="G91" s="36"/>
      <c r="H91" s="36"/>
      <c r="I91" s="36"/>
      <c r="J91" s="18">
        <f t="shared" si="19"/>
        <v>0</v>
      </c>
      <c r="K91" s="18">
        <f t="shared" si="20"/>
        <v>0</v>
      </c>
      <c r="L91" s="18">
        <f t="shared" si="26"/>
        <v>8</v>
      </c>
      <c r="M91" s="18">
        <f t="shared" si="26"/>
        <v>5</v>
      </c>
      <c r="N91" s="14">
        <f t="shared" si="21"/>
        <v>0</v>
      </c>
      <c r="O91" s="21">
        <f t="shared" si="25"/>
        <v>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6"/>
      <c r="C92" s="36"/>
      <c r="D92" s="36"/>
      <c r="E92" s="36"/>
      <c r="F92" s="36"/>
      <c r="G92" s="36"/>
      <c r="H92" s="36"/>
      <c r="I92" s="36"/>
      <c r="J92" s="18">
        <f t="shared" si="19"/>
        <v>0</v>
      </c>
      <c r="K92" s="18">
        <f t="shared" si="20"/>
        <v>0</v>
      </c>
      <c r="L92" s="18">
        <f t="shared" si="26"/>
        <v>8</v>
      </c>
      <c r="M92" s="18">
        <f t="shared" si="26"/>
        <v>5</v>
      </c>
      <c r="N92" s="14">
        <f t="shared" si="21"/>
        <v>0</v>
      </c>
      <c r="O92" s="21">
        <f t="shared" si="25"/>
        <v>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6"/>
      <c r="C93" s="36"/>
      <c r="D93" s="36"/>
      <c r="E93" s="36"/>
      <c r="F93" s="36"/>
      <c r="G93" s="36"/>
      <c r="H93" s="36"/>
      <c r="I93" s="36"/>
      <c r="J93" s="18">
        <f t="shared" si="19"/>
        <v>0</v>
      </c>
      <c r="K93" s="18">
        <f t="shared" si="20"/>
        <v>0</v>
      </c>
      <c r="L93" s="18">
        <f t="shared" si="26"/>
        <v>8</v>
      </c>
      <c r="M93" s="18">
        <f t="shared" si="26"/>
        <v>5</v>
      </c>
      <c r="N93" s="14">
        <f t="shared" si="21"/>
        <v>0</v>
      </c>
      <c r="O93" s="21">
        <f t="shared" si="25"/>
        <v>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6"/>
      <c r="C94" s="36"/>
      <c r="D94" s="36"/>
      <c r="E94" s="36"/>
      <c r="F94" s="36"/>
      <c r="G94" s="36"/>
      <c r="H94" s="36"/>
      <c r="I94" s="36"/>
      <c r="J94" s="18">
        <f t="shared" si="19"/>
        <v>0</v>
      </c>
      <c r="K94" s="18">
        <f t="shared" si="20"/>
        <v>0</v>
      </c>
      <c r="L94" s="18">
        <f t="shared" si="26"/>
        <v>8</v>
      </c>
      <c r="M94" s="18">
        <f t="shared" si="26"/>
        <v>5</v>
      </c>
      <c r="N94" s="14">
        <f t="shared" si="21"/>
        <v>0</v>
      </c>
      <c r="O94" s="21">
        <f t="shared" si="25"/>
        <v>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2.75">
      <c r="A95" s="19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3</v>
      </c>
      <c r="C96" s="18">
        <f t="shared" si="27"/>
        <v>6</v>
      </c>
      <c r="D96" s="18">
        <f t="shared" si="27"/>
        <v>1</v>
      </c>
      <c r="E96" s="18">
        <f t="shared" si="27"/>
        <v>0</v>
      </c>
      <c r="F96" s="18">
        <f t="shared" si="27"/>
        <v>2</v>
      </c>
      <c r="G96" s="18">
        <f t="shared" si="27"/>
        <v>4</v>
      </c>
      <c r="H96" s="18">
        <f t="shared" si="27"/>
        <v>0</v>
      </c>
      <c r="I96" s="18">
        <f t="shared" si="27"/>
        <v>1</v>
      </c>
      <c r="J96" s="18">
        <f t="shared" si="27"/>
        <v>8</v>
      </c>
      <c r="K96" s="18">
        <f t="shared" si="27"/>
        <v>5</v>
      </c>
      <c r="L96" s="18"/>
      <c r="M96" s="18"/>
      <c r="N96" s="18">
        <f>SUM(N4:N94)</f>
        <v>8</v>
      </c>
      <c r="O96" s="18"/>
      <c r="P96" s="18"/>
      <c r="Q96" s="18">
        <f>SUM(Q4:Q94)</f>
        <v>15</v>
      </c>
      <c r="R96" s="18">
        <f>SUM(R4:R94)</f>
        <v>2</v>
      </c>
    </row>
    <row r="97" spans="1:18" ht="12.75">
      <c r="A97" s="19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2.75">
      <c r="A98" s="19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2.75">
      <c r="A99" s="19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2.75">
      <c r="A100" s="19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2.75">
      <c r="A101" s="19"/>
      <c r="C101" s="18"/>
      <c r="D101" s="18"/>
      <c r="E101" s="18"/>
      <c r="G101" s="18"/>
      <c r="H101" s="18"/>
      <c r="I101" s="18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 s="29"/>
      <c r="C103" s="29"/>
      <c r="D103" s="29"/>
      <c r="E103" s="29"/>
      <c r="F103" s="29"/>
      <c r="G103" s="29"/>
      <c r="H103" s="29"/>
      <c r="I103" s="29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9" sqref="AC19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62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1995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73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49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2.5306122448979593</v>
      </c>
      <c r="AA4" s="14">
        <f aca="true" t="shared" si="6" ref="AA4:AA16">Z4*100/$Z$17</f>
        <v>8.16326530612245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33"/>
      <c r="C5" s="33"/>
      <c r="D5" s="33"/>
      <c r="E5" s="33"/>
      <c r="F5" s="33"/>
      <c r="G5" s="33"/>
      <c r="H5" s="33"/>
      <c r="I5" s="33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2</v>
      </c>
      <c r="AC5" s="21">
        <f>100*SUM(Q11:Q17)/AB5</f>
        <v>50</v>
      </c>
    </row>
    <row r="6" spans="1:29" ht="15">
      <c r="A6" s="19">
        <v>32574</v>
      </c>
      <c r="B6" s="33">
        <v>5</v>
      </c>
      <c r="C6" s="33"/>
      <c r="D6" s="33">
        <v>1</v>
      </c>
      <c r="E6" s="33"/>
      <c r="F6" s="33"/>
      <c r="G6" s="33"/>
      <c r="H6" s="33"/>
      <c r="I6" s="33"/>
      <c r="J6" s="18">
        <f t="shared" si="0"/>
        <v>4</v>
      </c>
      <c r="K6" s="18">
        <f t="shared" si="1"/>
        <v>0</v>
      </c>
      <c r="L6" s="18">
        <f t="shared" si="7"/>
        <v>4</v>
      </c>
      <c r="M6" s="18">
        <f t="shared" si="7"/>
        <v>0</v>
      </c>
      <c r="N6" s="14">
        <f t="shared" si="2"/>
        <v>2.5306122448979593</v>
      </c>
      <c r="O6" s="21">
        <f t="shared" si="8"/>
        <v>2.5306122448979593</v>
      </c>
      <c r="P6" s="14">
        <f t="shared" si="3"/>
        <v>8.16326530612245</v>
      </c>
      <c r="Q6" s="18">
        <f t="shared" si="4"/>
        <v>5</v>
      </c>
      <c r="R6" s="18">
        <f t="shared" si="5"/>
        <v>1</v>
      </c>
      <c r="T6" s="17" t="s">
        <v>41</v>
      </c>
      <c r="V6" s="18">
        <f>Q96</f>
        <v>61</v>
      </c>
      <c r="W6" s="13"/>
      <c r="X6" s="23" t="s">
        <v>42</v>
      </c>
      <c r="Z6" s="21">
        <f>SUM(N18:N24)</f>
        <v>3.163265306122449</v>
      </c>
      <c r="AA6" s="14">
        <f t="shared" si="6"/>
        <v>10.204081632653063</v>
      </c>
      <c r="AB6" s="21">
        <f>SUM(Q18:Q24)+SUM(R18:R24)</f>
        <v>13</v>
      </c>
      <c r="AC6" s="21">
        <f>100*SUM(Q18:Q24)/AB6</f>
        <v>69.23076923076923</v>
      </c>
    </row>
    <row r="7" spans="1:29" ht="15">
      <c r="A7" s="19">
        <v>32575</v>
      </c>
      <c r="B7" s="33"/>
      <c r="C7" s="33"/>
      <c r="D7" s="33"/>
      <c r="E7" s="33"/>
      <c r="F7" s="33"/>
      <c r="G7" s="33"/>
      <c r="H7" s="33"/>
      <c r="I7" s="33"/>
      <c r="J7" s="18">
        <f t="shared" si="0"/>
        <v>0</v>
      </c>
      <c r="K7" s="18">
        <f t="shared" si="1"/>
        <v>0</v>
      </c>
      <c r="L7" s="18">
        <f t="shared" si="7"/>
        <v>4</v>
      </c>
      <c r="M7" s="18">
        <f t="shared" si="7"/>
        <v>0</v>
      </c>
      <c r="N7" s="14">
        <f t="shared" si="2"/>
        <v>0</v>
      </c>
      <c r="O7" s="21">
        <f t="shared" si="8"/>
        <v>2.5306122448979593</v>
      </c>
      <c r="P7" s="14">
        <f t="shared" si="3"/>
        <v>8.16326530612245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83.56164383561644</v>
      </c>
      <c r="W7" s="13"/>
      <c r="Y7" s="23" t="s">
        <v>44</v>
      </c>
      <c r="Z7" s="21">
        <f>SUM(N25:N31)</f>
        <v>7.591836734693878</v>
      </c>
      <c r="AA7" s="14">
        <f t="shared" si="6"/>
        <v>24.48979591836735</v>
      </c>
      <c r="AB7" s="21">
        <f>SUM(Q25:Q31)+SUM(R25:R31)</f>
        <v>16</v>
      </c>
      <c r="AC7" s="21">
        <f>100*SUM(Q25:Q31)/AB7</f>
        <v>87.5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4</v>
      </c>
      <c r="M8" s="18">
        <f t="shared" si="7"/>
        <v>0</v>
      </c>
      <c r="N8" s="14">
        <f t="shared" si="2"/>
        <v>0</v>
      </c>
      <c r="O8" s="21">
        <f t="shared" si="8"/>
        <v>2.5306122448979593</v>
      </c>
      <c r="P8" s="14">
        <f t="shared" si="3"/>
        <v>8.16326530612245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7.591836734693878</v>
      </c>
      <c r="AA8" s="14">
        <f t="shared" si="6"/>
        <v>24.48979591836735</v>
      </c>
      <c r="AB8" s="21">
        <f>SUM(Q32:Q38)+SUM(R32:R38)</f>
        <v>12</v>
      </c>
      <c r="AC8" s="21">
        <f>100*SUM(Q32:Q38)/AB8</f>
        <v>100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4</v>
      </c>
      <c r="M9" s="18">
        <f t="shared" si="7"/>
        <v>0</v>
      </c>
      <c r="N9" s="14">
        <f t="shared" si="2"/>
        <v>0</v>
      </c>
      <c r="O9" s="21">
        <f t="shared" si="8"/>
        <v>2.5306122448979593</v>
      </c>
      <c r="P9" s="14">
        <f t="shared" si="3"/>
        <v>8.16326530612245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6.959183673469388</v>
      </c>
      <c r="AA9" s="14">
        <f t="shared" si="6"/>
        <v>22.448979591836736</v>
      </c>
      <c r="AB9" s="21">
        <f>SUM(Q39:Q45)+SUM(R39:R45)</f>
        <v>15</v>
      </c>
      <c r="AC9" s="21">
        <f>100*SUM(Q39:Q45)/AB9</f>
        <v>86.66666666666667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0</v>
      </c>
      <c r="O10" s="21">
        <f t="shared" si="8"/>
        <v>2.5306122448979593</v>
      </c>
      <c r="P10" s="14">
        <f t="shared" si="3"/>
        <v>8.16326530612245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40.476190476190474</v>
      </c>
      <c r="W10" s="13"/>
      <c r="X10" s="24" t="s">
        <v>48</v>
      </c>
      <c r="Z10" s="21">
        <f>SUM(N46:N52)</f>
        <v>2.5306122448979593</v>
      </c>
      <c r="AA10" s="14">
        <f t="shared" si="6"/>
        <v>8.16326530612245</v>
      </c>
      <c r="AB10" s="21">
        <f>SUM(Q46:Q52)+SUM(R46:R52)</f>
        <v>4</v>
      </c>
      <c r="AC10" s="21">
        <f>100*SUM(Q46:Q52)/AB10</f>
        <v>100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2.5306122448979593</v>
      </c>
      <c r="P11" s="14">
        <f t="shared" si="3"/>
        <v>8.16326530612245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68.42105263157895</v>
      </c>
      <c r="W11" s="13"/>
      <c r="Y11" s="24" t="s">
        <v>49</v>
      </c>
      <c r="Z11" s="21">
        <f>SUM(N53:N59)</f>
        <v>0.6326530612244898</v>
      </c>
      <c r="AA11" s="14">
        <f t="shared" si="6"/>
        <v>2.0408163265306123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2.5306122448979593</v>
      </c>
      <c r="P12" s="14">
        <f t="shared" si="3"/>
        <v>8.16326530612245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49.18032786885246</v>
      </c>
      <c r="W12" s="13"/>
      <c r="X12" s="24" t="s">
        <v>51</v>
      </c>
      <c r="Z12" s="21">
        <f>SUM(N60:N66)</f>
        <v>-0.6326530612244898</v>
      </c>
      <c r="AA12" s="14">
        <f t="shared" si="6"/>
        <v>-2.0408163265306123</v>
      </c>
      <c r="AB12" s="21">
        <f>SUM(Q60:Q66)+SUM(R60:R66)</f>
        <v>3</v>
      </c>
      <c r="AC12" s="21">
        <f>100*SUM(Q60:Q66)/AB12</f>
        <v>33.333333333333336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2.5306122448979593</v>
      </c>
      <c r="P13" s="14">
        <f t="shared" si="3"/>
        <v>8.16326530612245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4</v>
      </c>
      <c r="M14" s="18">
        <f t="shared" si="7"/>
        <v>0</v>
      </c>
      <c r="N14" s="14">
        <f t="shared" si="2"/>
        <v>0</v>
      </c>
      <c r="O14" s="21">
        <f t="shared" si="8"/>
        <v>2.5306122448979593</v>
      </c>
      <c r="P14" s="14">
        <f t="shared" si="3"/>
        <v>8.16326530612245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0.6326530612244898</v>
      </c>
      <c r="AA14" s="14">
        <f t="shared" si="6"/>
        <v>2.0408163265306123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4</v>
      </c>
      <c r="M15" s="18">
        <f t="shared" si="7"/>
        <v>0</v>
      </c>
      <c r="N15" s="14">
        <f t="shared" si="2"/>
        <v>0</v>
      </c>
      <c r="O15" s="21">
        <f t="shared" si="8"/>
        <v>2.5306122448979593</v>
      </c>
      <c r="P15" s="14">
        <f t="shared" si="3"/>
        <v>8.16326530612245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4</v>
      </c>
      <c r="M16" s="18">
        <f t="shared" si="7"/>
        <v>0</v>
      </c>
      <c r="N16" s="14">
        <f t="shared" si="2"/>
        <v>0</v>
      </c>
      <c r="O16" s="21">
        <f t="shared" si="8"/>
        <v>2.5306122448979593</v>
      </c>
      <c r="P16" s="14">
        <f t="shared" si="3"/>
        <v>8.16326530612245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34">
        <v>1</v>
      </c>
      <c r="C17" s="34"/>
      <c r="D17" s="34">
        <v>1</v>
      </c>
      <c r="E17" s="34"/>
      <c r="F17" s="34"/>
      <c r="G17" s="34"/>
      <c r="H17" s="33"/>
      <c r="I17" s="33"/>
      <c r="J17" s="18">
        <f t="shared" si="0"/>
        <v>0</v>
      </c>
      <c r="K17" s="18">
        <f t="shared" si="1"/>
        <v>0</v>
      </c>
      <c r="L17" s="18">
        <f t="shared" si="7"/>
        <v>4</v>
      </c>
      <c r="M17" s="18">
        <f t="shared" si="7"/>
        <v>0</v>
      </c>
      <c r="N17" s="14">
        <f t="shared" si="2"/>
        <v>0</v>
      </c>
      <c r="O17" s="21">
        <f t="shared" si="8"/>
        <v>2.5306122448979593</v>
      </c>
      <c r="P17" s="14">
        <f t="shared" si="3"/>
        <v>8.16326530612245</v>
      </c>
      <c r="Q17" s="18">
        <f t="shared" si="4"/>
        <v>1</v>
      </c>
      <c r="R17" s="18">
        <f t="shared" si="5"/>
        <v>1</v>
      </c>
      <c r="T17" s="17"/>
      <c r="X17" s="13"/>
      <c r="Y17" s="17" t="s">
        <v>56</v>
      </c>
      <c r="Z17" s="18">
        <f>SUM(Z4:Z16)</f>
        <v>31</v>
      </c>
      <c r="AA17" s="18">
        <f>SUM(AA4:AA16)</f>
        <v>100.00000000000001</v>
      </c>
      <c r="AB17" s="18">
        <f>SUM(AB4:AB16)</f>
        <v>73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/>
      <c r="J18" s="18">
        <f t="shared" si="0"/>
        <v>0</v>
      </c>
      <c r="K18" s="18">
        <f t="shared" si="1"/>
        <v>0</v>
      </c>
      <c r="L18" s="18">
        <f t="shared" si="7"/>
        <v>4</v>
      </c>
      <c r="M18" s="18">
        <f t="shared" si="7"/>
        <v>0</v>
      </c>
      <c r="N18" s="14">
        <f t="shared" si="2"/>
        <v>0</v>
      </c>
      <c r="O18" s="21">
        <f t="shared" si="8"/>
        <v>2.5306122448979593</v>
      </c>
      <c r="P18" s="14">
        <f t="shared" si="3"/>
        <v>8.16326530612245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/>
      <c r="G19" s="34"/>
      <c r="H19" s="33"/>
      <c r="I19" s="33"/>
      <c r="J19" s="18">
        <f t="shared" si="0"/>
        <v>0</v>
      </c>
      <c r="K19" s="18">
        <f t="shared" si="1"/>
        <v>0</v>
      </c>
      <c r="L19" s="18">
        <f t="shared" si="7"/>
        <v>4</v>
      </c>
      <c r="M19" s="18">
        <f t="shared" si="7"/>
        <v>0</v>
      </c>
      <c r="N19" s="14">
        <f t="shared" si="2"/>
        <v>0</v>
      </c>
      <c r="O19" s="21">
        <f t="shared" si="8"/>
        <v>2.5306122448979593</v>
      </c>
      <c r="P19" s="14">
        <f t="shared" si="3"/>
        <v>8.16326530612245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>
        <v>1</v>
      </c>
      <c r="C20" s="34">
        <v>2</v>
      </c>
      <c r="D20" s="33"/>
      <c r="E20" s="33">
        <v>1</v>
      </c>
      <c r="F20" s="33"/>
      <c r="G20" s="34"/>
      <c r="H20" s="33"/>
      <c r="I20" s="33"/>
      <c r="J20" s="18">
        <f t="shared" si="0"/>
        <v>2</v>
      </c>
      <c r="K20" s="18">
        <f t="shared" si="1"/>
        <v>0</v>
      </c>
      <c r="L20" s="18">
        <f t="shared" si="7"/>
        <v>6</v>
      </c>
      <c r="M20" s="18">
        <f t="shared" si="7"/>
        <v>0</v>
      </c>
      <c r="N20" s="14">
        <f t="shared" si="2"/>
        <v>1.2653061224489797</v>
      </c>
      <c r="O20" s="21">
        <f t="shared" si="8"/>
        <v>3.795918367346939</v>
      </c>
      <c r="P20" s="14">
        <f t="shared" si="3"/>
        <v>12.244897959183675</v>
      </c>
      <c r="Q20" s="18">
        <f t="shared" si="4"/>
        <v>3</v>
      </c>
      <c r="R20" s="18">
        <f t="shared" si="5"/>
        <v>1</v>
      </c>
      <c r="T20" s="17"/>
    </row>
    <row r="21" spans="1:25" ht="15">
      <c r="A21" s="19">
        <v>32589</v>
      </c>
      <c r="B21" s="33"/>
      <c r="C21" s="33"/>
      <c r="D21" s="33"/>
      <c r="E21" s="33"/>
      <c r="F21" s="33"/>
      <c r="G21" s="33"/>
      <c r="H21" s="33"/>
      <c r="I21" s="33"/>
      <c r="J21" s="18">
        <f t="shared" si="0"/>
        <v>0</v>
      </c>
      <c r="K21" s="18">
        <f t="shared" si="1"/>
        <v>0</v>
      </c>
      <c r="L21" s="18">
        <f t="shared" si="7"/>
        <v>6</v>
      </c>
      <c r="M21" s="18">
        <f t="shared" si="7"/>
        <v>0</v>
      </c>
      <c r="N21" s="14">
        <f t="shared" si="2"/>
        <v>0</v>
      </c>
      <c r="O21" s="21">
        <f t="shared" si="8"/>
        <v>3.795918367346939</v>
      </c>
      <c r="P21" s="14">
        <f t="shared" si="3"/>
        <v>12.244897959183675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/>
      <c r="C22" s="34"/>
      <c r="D22" s="33"/>
      <c r="E22" s="33"/>
      <c r="F22" s="34"/>
      <c r="G22" s="34"/>
      <c r="H22" s="33"/>
      <c r="I22" s="33"/>
      <c r="J22" s="18">
        <f t="shared" si="0"/>
        <v>0</v>
      </c>
      <c r="K22" s="18">
        <f t="shared" si="1"/>
        <v>0</v>
      </c>
      <c r="L22" s="18">
        <f t="shared" si="7"/>
        <v>6</v>
      </c>
      <c r="M22" s="18">
        <f t="shared" si="7"/>
        <v>0</v>
      </c>
      <c r="N22" s="14">
        <f t="shared" si="2"/>
        <v>0</v>
      </c>
      <c r="O22" s="21">
        <f t="shared" si="8"/>
        <v>3.795918367346939</v>
      </c>
      <c r="P22" s="14">
        <f t="shared" si="3"/>
        <v>12.244897959183675</v>
      </c>
      <c r="Q22" s="18">
        <f t="shared" si="4"/>
        <v>0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/>
      <c r="D23" s="33"/>
      <c r="E23" s="33"/>
      <c r="F23" s="33"/>
      <c r="G23" s="33"/>
      <c r="H23" s="33"/>
      <c r="I23" s="33"/>
      <c r="J23" s="18">
        <f t="shared" si="0"/>
        <v>0</v>
      </c>
      <c r="K23" s="18">
        <f t="shared" si="1"/>
        <v>0</v>
      </c>
      <c r="L23" s="18">
        <f t="shared" si="7"/>
        <v>6</v>
      </c>
      <c r="M23" s="18">
        <f t="shared" si="7"/>
        <v>0</v>
      </c>
      <c r="N23" s="14">
        <f t="shared" si="2"/>
        <v>0</v>
      </c>
      <c r="O23" s="21">
        <f t="shared" si="8"/>
        <v>3.795918367346939</v>
      </c>
      <c r="P23" s="14">
        <f t="shared" si="3"/>
        <v>12.244897959183675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34">
        <v>2</v>
      </c>
      <c r="C24" s="34">
        <v>4</v>
      </c>
      <c r="D24" s="33">
        <v>2</v>
      </c>
      <c r="E24" s="34">
        <v>1</v>
      </c>
      <c r="F24" s="33"/>
      <c r="G24" s="34"/>
      <c r="H24" s="33"/>
      <c r="I24" s="33"/>
      <c r="J24" s="18">
        <f t="shared" si="0"/>
        <v>3</v>
      </c>
      <c r="K24" s="18">
        <f t="shared" si="1"/>
        <v>0</v>
      </c>
      <c r="L24" s="18">
        <f t="shared" si="7"/>
        <v>9</v>
      </c>
      <c r="M24" s="18">
        <f t="shared" si="7"/>
        <v>0</v>
      </c>
      <c r="N24" s="14">
        <f t="shared" si="2"/>
        <v>1.8979591836734695</v>
      </c>
      <c r="O24" s="21">
        <f t="shared" si="8"/>
        <v>5.6938775510204085</v>
      </c>
      <c r="P24" s="14">
        <f t="shared" si="3"/>
        <v>18.367346938775512</v>
      </c>
      <c r="Q24" s="18">
        <f t="shared" si="4"/>
        <v>6</v>
      </c>
      <c r="R24" s="18">
        <f t="shared" si="5"/>
        <v>3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9</v>
      </c>
      <c r="M25" s="18">
        <f t="shared" si="9"/>
        <v>0</v>
      </c>
      <c r="N25" s="14">
        <f t="shared" si="2"/>
        <v>0</v>
      </c>
      <c r="O25" s="21">
        <f t="shared" si="8"/>
        <v>5.6938775510204085</v>
      </c>
      <c r="P25" s="14">
        <f t="shared" si="3"/>
        <v>18.367346938775512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/>
      <c r="C26" s="34"/>
      <c r="D26" s="34"/>
      <c r="E26" s="34"/>
      <c r="F26" s="34"/>
      <c r="G26" s="34"/>
      <c r="H26" s="33"/>
      <c r="I26" s="33"/>
      <c r="J26" s="18">
        <f t="shared" si="0"/>
        <v>0</v>
      </c>
      <c r="K26" s="18">
        <f t="shared" si="1"/>
        <v>0</v>
      </c>
      <c r="L26" s="18">
        <f t="shared" si="9"/>
        <v>9</v>
      </c>
      <c r="M26" s="18">
        <f t="shared" si="9"/>
        <v>0</v>
      </c>
      <c r="N26" s="14">
        <f t="shared" si="2"/>
        <v>0</v>
      </c>
      <c r="O26" s="21">
        <f t="shared" si="8"/>
        <v>5.6938775510204085</v>
      </c>
      <c r="P26" s="14">
        <f t="shared" si="3"/>
        <v>18.367346938775512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33">
        <v>3</v>
      </c>
      <c r="C27" s="33"/>
      <c r="D27" s="33"/>
      <c r="E27" s="33">
        <v>1</v>
      </c>
      <c r="F27" s="33">
        <v>1</v>
      </c>
      <c r="G27" s="33">
        <v>3</v>
      </c>
      <c r="H27" s="33">
        <v>1</v>
      </c>
      <c r="I27" s="33"/>
      <c r="J27" s="18">
        <f t="shared" si="0"/>
        <v>2</v>
      </c>
      <c r="K27" s="18">
        <f t="shared" si="1"/>
        <v>3</v>
      </c>
      <c r="L27" s="18">
        <f t="shared" si="9"/>
        <v>11</v>
      </c>
      <c r="M27" s="18">
        <f t="shared" si="9"/>
        <v>3</v>
      </c>
      <c r="N27" s="14">
        <f t="shared" si="2"/>
        <v>3.163265306122449</v>
      </c>
      <c r="O27" s="21">
        <f t="shared" si="8"/>
        <v>8.857142857142858</v>
      </c>
      <c r="P27" s="14">
        <f t="shared" si="3"/>
        <v>28.571428571428573</v>
      </c>
      <c r="Q27" s="18">
        <f t="shared" si="4"/>
        <v>7</v>
      </c>
      <c r="R27" s="18">
        <f t="shared" si="5"/>
        <v>2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11</v>
      </c>
      <c r="M28" s="18">
        <f t="shared" si="9"/>
        <v>3</v>
      </c>
      <c r="N28" s="14">
        <f t="shared" si="2"/>
        <v>0</v>
      </c>
      <c r="O28" s="21">
        <f t="shared" si="8"/>
        <v>8.857142857142858</v>
      </c>
      <c r="P28" s="14">
        <f t="shared" si="3"/>
        <v>28.571428571428573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11</v>
      </c>
      <c r="M29" s="18">
        <f t="shared" si="9"/>
        <v>3</v>
      </c>
      <c r="N29" s="14">
        <f t="shared" si="2"/>
        <v>0</v>
      </c>
      <c r="O29" s="21">
        <f t="shared" si="8"/>
        <v>8.857142857142858</v>
      </c>
      <c r="P29" s="14">
        <f t="shared" si="3"/>
        <v>28.571428571428573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/>
      <c r="G30" s="33"/>
      <c r="H30" s="33"/>
      <c r="I30" s="33"/>
      <c r="J30" s="18">
        <f t="shared" si="0"/>
        <v>0</v>
      </c>
      <c r="K30" s="18">
        <f t="shared" si="1"/>
        <v>0</v>
      </c>
      <c r="L30" s="18">
        <f t="shared" si="9"/>
        <v>11</v>
      </c>
      <c r="M30" s="18">
        <f t="shared" si="9"/>
        <v>3</v>
      </c>
      <c r="N30" s="14">
        <f t="shared" si="2"/>
        <v>0</v>
      </c>
      <c r="O30" s="21">
        <f t="shared" si="8"/>
        <v>8.857142857142858</v>
      </c>
      <c r="P30" s="14">
        <f t="shared" si="3"/>
        <v>28.571428571428573</v>
      </c>
      <c r="Q30" s="18">
        <f t="shared" si="4"/>
        <v>0</v>
      </c>
      <c r="R30" s="18">
        <f t="shared" si="5"/>
        <v>0</v>
      </c>
      <c r="T30" s="17"/>
    </row>
    <row r="31" spans="1:20" ht="12.75">
      <c r="A31" s="19">
        <v>32599</v>
      </c>
      <c r="B31" s="34">
        <v>3</v>
      </c>
      <c r="C31" s="34">
        <v>1</v>
      </c>
      <c r="D31" s="34"/>
      <c r="E31" s="33"/>
      <c r="F31" s="34"/>
      <c r="G31" s="34">
        <v>3</v>
      </c>
      <c r="H31" s="33"/>
      <c r="I31" s="34"/>
      <c r="J31" s="18">
        <f t="shared" si="0"/>
        <v>4</v>
      </c>
      <c r="K31" s="18">
        <f t="shared" si="1"/>
        <v>3</v>
      </c>
      <c r="L31" s="18">
        <f t="shared" si="9"/>
        <v>15</v>
      </c>
      <c r="M31" s="18">
        <f t="shared" si="9"/>
        <v>6</v>
      </c>
      <c r="N31" s="14">
        <f t="shared" si="2"/>
        <v>4.428571428571429</v>
      </c>
      <c r="O31" s="21">
        <f t="shared" si="8"/>
        <v>13.285714285714286</v>
      </c>
      <c r="P31" s="14">
        <f t="shared" si="3"/>
        <v>42.85714285714286</v>
      </c>
      <c r="Q31" s="18">
        <f t="shared" si="4"/>
        <v>7</v>
      </c>
      <c r="R31" s="18">
        <f t="shared" si="5"/>
        <v>0</v>
      </c>
      <c r="T31" s="17"/>
    </row>
    <row r="32" spans="1:18" ht="12.75">
      <c r="A32" s="19">
        <v>32600</v>
      </c>
      <c r="B32" s="34"/>
      <c r="C32" s="34"/>
      <c r="D32" s="33"/>
      <c r="E32" s="33"/>
      <c r="F32" s="34"/>
      <c r="G32" s="34"/>
      <c r="H32" s="33"/>
      <c r="I32" s="33"/>
      <c r="J32" s="18">
        <f t="shared" si="0"/>
        <v>0</v>
      </c>
      <c r="K32" s="18">
        <f t="shared" si="1"/>
        <v>0</v>
      </c>
      <c r="L32" s="18">
        <f t="shared" si="9"/>
        <v>15</v>
      </c>
      <c r="M32" s="18">
        <f t="shared" si="9"/>
        <v>6</v>
      </c>
      <c r="N32" s="14">
        <f t="shared" si="2"/>
        <v>0</v>
      </c>
      <c r="O32" s="21">
        <f t="shared" si="8"/>
        <v>13.285714285714286</v>
      </c>
      <c r="P32" s="14">
        <f t="shared" si="3"/>
        <v>42.85714285714286</v>
      </c>
      <c r="Q32" s="18">
        <f t="shared" si="4"/>
        <v>0</v>
      </c>
      <c r="R32" s="18">
        <f t="shared" si="5"/>
        <v>0</v>
      </c>
    </row>
    <row r="33" spans="1:18" ht="12.75">
      <c r="A33" s="19">
        <v>32601</v>
      </c>
      <c r="B33" s="33"/>
      <c r="C33" s="33"/>
      <c r="D33" s="33"/>
      <c r="E33" s="33"/>
      <c r="F33" s="33"/>
      <c r="G33" s="33"/>
      <c r="H33" s="33"/>
      <c r="I33" s="33"/>
      <c r="J33" s="18">
        <f t="shared" si="0"/>
        <v>0</v>
      </c>
      <c r="K33" s="18">
        <f t="shared" si="1"/>
        <v>0</v>
      </c>
      <c r="L33" s="18">
        <f t="shared" si="9"/>
        <v>15</v>
      </c>
      <c r="M33" s="18">
        <f t="shared" si="9"/>
        <v>6</v>
      </c>
      <c r="N33" s="14">
        <f t="shared" si="2"/>
        <v>0</v>
      </c>
      <c r="O33" s="21">
        <f t="shared" si="8"/>
        <v>13.285714285714286</v>
      </c>
      <c r="P33" s="14">
        <f t="shared" si="3"/>
        <v>42.85714285714286</v>
      </c>
      <c r="Q33" s="18">
        <f t="shared" si="4"/>
        <v>0</v>
      </c>
      <c r="R33" s="18">
        <f t="shared" si="5"/>
        <v>0</v>
      </c>
    </row>
    <row r="34" spans="1:18" ht="12.75">
      <c r="A34" s="19">
        <v>32602</v>
      </c>
      <c r="B34" s="34">
        <v>1</v>
      </c>
      <c r="C34" s="34">
        <v>5</v>
      </c>
      <c r="D34" s="34"/>
      <c r="E34" s="34"/>
      <c r="F34" s="33">
        <v>2</v>
      </c>
      <c r="G34" s="34">
        <v>1</v>
      </c>
      <c r="H34" s="33"/>
      <c r="I34" s="33"/>
      <c r="J34" s="18">
        <f t="shared" si="0"/>
        <v>6</v>
      </c>
      <c r="K34" s="18">
        <f t="shared" si="1"/>
        <v>3</v>
      </c>
      <c r="L34" s="18">
        <f t="shared" si="9"/>
        <v>21</v>
      </c>
      <c r="M34" s="18">
        <f t="shared" si="9"/>
        <v>9</v>
      </c>
      <c r="N34" s="14">
        <f t="shared" si="2"/>
        <v>5.6938775510204085</v>
      </c>
      <c r="O34" s="21">
        <f t="shared" si="8"/>
        <v>18.979591836734695</v>
      </c>
      <c r="P34" s="14">
        <f t="shared" si="3"/>
        <v>61.224489795918366</v>
      </c>
      <c r="Q34" s="18">
        <f t="shared" si="4"/>
        <v>9</v>
      </c>
      <c r="R34" s="18">
        <f t="shared" si="5"/>
        <v>0</v>
      </c>
    </row>
    <row r="35" spans="1:18" ht="12.75">
      <c r="A35" s="19">
        <v>32603</v>
      </c>
      <c r="B35" s="33"/>
      <c r="C35" s="33"/>
      <c r="D35" s="33"/>
      <c r="E35" s="33"/>
      <c r="F35" s="33"/>
      <c r="G35" s="33"/>
      <c r="H35" s="33"/>
      <c r="I35" s="33"/>
      <c r="J35" s="18">
        <f t="shared" si="0"/>
        <v>0</v>
      </c>
      <c r="K35" s="18">
        <f t="shared" si="1"/>
        <v>0</v>
      </c>
      <c r="L35" s="18">
        <f t="shared" si="9"/>
        <v>21</v>
      </c>
      <c r="M35" s="18">
        <f t="shared" si="9"/>
        <v>9</v>
      </c>
      <c r="N35" s="14">
        <f t="shared" si="2"/>
        <v>0</v>
      </c>
      <c r="O35" s="21">
        <f t="shared" si="8"/>
        <v>18.979591836734695</v>
      </c>
      <c r="P35" s="14">
        <f t="shared" si="3"/>
        <v>61.224489795918366</v>
      </c>
      <c r="Q35" s="18">
        <f t="shared" si="4"/>
        <v>0</v>
      </c>
      <c r="R35" s="18">
        <f t="shared" si="5"/>
        <v>0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21</v>
      </c>
      <c r="M36" s="18">
        <f t="shared" si="9"/>
        <v>9</v>
      </c>
      <c r="N36" s="14">
        <f aca="true" t="shared" si="12" ref="N36:N67">(+J36+K36)*($J$96/($J$96+$K$96))</f>
        <v>0</v>
      </c>
      <c r="O36" s="21">
        <f t="shared" si="8"/>
        <v>18.979591836734695</v>
      </c>
      <c r="P36" s="14">
        <f aca="true" t="shared" si="13" ref="P36:P67">O36*100/$N$96</f>
        <v>61.224489795918366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>
        <v>1</v>
      </c>
      <c r="H37" s="33"/>
      <c r="I37" s="33"/>
      <c r="J37" s="18">
        <f t="shared" si="10"/>
        <v>0</v>
      </c>
      <c r="K37" s="18">
        <f t="shared" si="11"/>
        <v>1</v>
      </c>
      <c r="L37" s="18">
        <f t="shared" si="9"/>
        <v>21</v>
      </c>
      <c r="M37" s="18">
        <f t="shared" si="9"/>
        <v>10</v>
      </c>
      <c r="N37" s="14">
        <f t="shared" si="12"/>
        <v>0.6326530612244898</v>
      </c>
      <c r="O37" s="21">
        <f aca="true" t="shared" si="16" ref="O37:O68">O36+N37</f>
        <v>19.612244897959187</v>
      </c>
      <c r="P37" s="14">
        <f t="shared" si="13"/>
        <v>63.26530612244898</v>
      </c>
      <c r="Q37" s="18">
        <f t="shared" si="14"/>
        <v>1</v>
      </c>
      <c r="R37" s="18">
        <f t="shared" si="15"/>
        <v>0</v>
      </c>
    </row>
    <row r="38" spans="1:18" ht="12.75">
      <c r="A38" s="19">
        <v>32606</v>
      </c>
      <c r="B38" s="34">
        <v>1</v>
      </c>
      <c r="C38" s="34">
        <v>1</v>
      </c>
      <c r="D38" s="33"/>
      <c r="E38" s="33"/>
      <c r="F38" s="33"/>
      <c r="G38" s="34"/>
      <c r="H38" s="33"/>
      <c r="I38" s="33"/>
      <c r="J38" s="18">
        <f t="shared" si="10"/>
        <v>2</v>
      </c>
      <c r="K38" s="18">
        <f t="shared" si="11"/>
        <v>0</v>
      </c>
      <c r="L38" s="18">
        <f t="shared" si="9"/>
        <v>23</v>
      </c>
      <c r="M38" s="18">
        <f t="shared" si="9"/>
        <v>10</v>
      </c>
      <c r="N38" s="14">
        <f t="shared" si="12"/>
        <v>1.2653061224489797</v>
      </c>
      <c r="O38" s="21">
        <f t="shared" si="16"/>
        <v>20.877551020408166</v>
      </c>
      <c r="P38" s="14">
        <f t="shared" si="13"/>
        <v>67.34693877551022</v>
      </c>
      <c r="Q38" s="18">
        <f t="shared" si="14"/>
        <v>2</v>
      </c>
      <c r="R38" s="18">
        <f t="shared" si="15"/>
        <v>0</v>
      </c>
    </row>
    <row r="39" spans="1:19" ht="12.75">
      <c r="A39" s="19">
        <v>32607</v>
      </c>
      <c r="B39" s="34">
        <v>2</v>
      </c>
      <c r="C39" s="34">
        <v>1</v>
      </c>
      <c r="D39" s="33">
        <v>1</v>
      </c>
      <c r="E39" s="33"/>
      <c r="F39" s="33"/>
      <c r="G39" s="34">
        <v>1</v>
      </c>
      <c r="H39" s="34"/>
      <c r="I39" s="33"/>
      <c r="J39" s="18">
        <f t="shared" si="10"/>
        <v>2</v>
      </c>
      <c r="K39" s="18">
        <f t="shared" si="11"/>
        <v>1</v>
      </c>
      <c r="L39" s="18">
        <f t="shared" si="9"/>
        <v>25</v>
      </c>
      <c r="M39" s="18">
        <f t="shared" si="9"/>
        <v>11</v>
      </c>
      <c r="N39" s="14">
        <f t="shared" si="12"/>
        <v>1.8979591836734695</v>
      </c>
      <c r="O39" s="21">
        <f t="shared" si="16"/>
        <v>22.775510204081634</v>
      </c>
      <c r="P39" s="14">
        <f t="shared" si="13"/>
        <v>73.46938775510205</v>
      </c>
      <c r="Q39" s="18">
        <f t="shared" si="14"/>
        <v>4</v>
      </c>
      <c r="R39" s="18">
        <f t="shared" si="15"/>
        <v>1</v>
      </c>
      <c r="S39" s="17"/>
    </row>
    <row r="40" spans="1:18" ht="12.75">
      <c r="A40" s="19">
        <v>32608</v>
      </c>
      <c r="B40" s="33"/>
      <c r="C40" s="33">
        <v>2</v>
      </c>
      <c r="D40" s="33"/>
      <c r="E40" s="33"/>
      <c r="F40" s="33"/>
      <c r="G40" s="33">
        <v>1</v>
      </c>
      <c r="H40" s="33"/>
      <c r="I40" s="33"/>
      <c r="J40" s="18">
        <f t="shared" si="10"/>
        <v>2</v>
      </c>
      <c r="K40" s="18">
        <f t="shared" si="11"/>
        <v>1</v>
      </c>
      <c r="L40" s="18">
        <f t="shared" si="9"/>
        <v>27</v>
      </c>
      <c r="M40" s="18">
        <f t="shared" si="9"/>
        <v>12</v>
      </c>
      <c r="N40" s="14">
        <f t="shared" si="12"/>
        <v>1.8979591836734695</v>
      </c>
      <c r="O40" s="21">
        <f t="shared" si="16"/>
        <v>24.673469387755105</v>
      </c>
      <c r="P40" s="14">
        <f t="shared" si="13"/>
        <v>79.59183673469389</v>
      </c>
      <c r="Q40" s="18">
        <f t="shared" si="14"/>
        <v>3</v>
      </c>
      <c r="R40" s="18">
        <f t="shared" si="15"/>
        <v>0</v>
      </c>
    </row>
    <row r="41" spans="1:18" ht="12.75">
      <c r="A41" s="19">
        <v>32609</v>
      </c>
      <c r="B41" s="33"/>
      <c r="C41" s="34"/>
      <c r="D41" s="34"/>
      <c r="E41" s="35"/>
      <c r="F41" s="33"/>
      <c r="G41" s="34"/>
      <c r="H41" s="33"/>
      <c r="I41" s="33"/>
      <c r="J41" s="18">
        <f t="shared" si="10"/>
        <v>0</v>
      </c>
      <c r="K41" s="18">
        <f t="shared" si="11"/>
        <v>0</v>
      </c>
      <c r="L41" s="18">
        <f t="shared" si="9"/>
        <v>27</v>
      </c>
      <c r="M41" s="18">
        <f t="shared" si="9"/>
        <v>12</v>
      </c>
      <c r="N41" s="14">
        <f t="shared" si="12"/>
        <v>0</v>
      </c>
      <c r="O41" s="21">
        <f t="shared" si="16"/>
        <v>24.673469387755105</v>
      </c>
      <c r="P41" s="14">
        <f t="shared" si="13"/>
        <v>79.59183673469389</v>
      </c>
      <c r="Q41" s="18">
        <f t="shared" si="14"/>
        <v>0</v>
      </c>
      <c r="R41" s="18">
        <f t="shared" si="15"/>
        <v>0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27</v>
      </c>
      <c r="M42" s="18">
        <f t="shared" si="9"/>
        <v>12</v>
      </c>
      <c r="N42" s="14">
        <f t="shared" si="12"/>
        <v>0</v>
      </c>
      <c r="O42" s="21">
        <f t="shared" si="16"/>
        <v>24.673469387755105</v>
      </c>
      <c r="P42" s="14">
        <f t="shared" si="13"/>
        <v>79.59183673469389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27</v>
      </c>
      <c r="M43" s="18">
        <f t="shared" si="9"/>
        <v>12</v>
      </c>
      <c r="N43" s="14">
        <f t="shared" si="12"/>
        <v>0</v>
      </c>
      <c r="O43" s="21">
        <f t="shared" si="16"/>
        <v>24.673469387755105</v>
      </c>
      <c r="P43" s="14">
        <f t="shared" si="13"/>
        <v>79.59183673469389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27</v>
      </c>
      <c r="M44" s="18">
        <f t="shared" si="9"/>
        <v>12</v>
      </c>
      <c r="N44" s="14">
        <f t="shared" si="12"/>
        <v>0</v>
      </c>
      <c r="O44" s="21">
        <f t="shared" si="16"/>
        <v>24.673469387755105</v>
      </c>
      <c r="P44" s="14">
        <f t="shared" si="13"/>
        <v>79.59183673469389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>
        <v>5</v>
      </c>
      <c r="C45" s="34"/>
      <c r="D45" s="33"/>
      <c r="E45" s="33">
        <v>1</v>
      </c>
      <c r="F45" s="33">
        <v>1</v>
      </c>
      <c r="G45" s="34"/>
      <c r="H45" s="33"/>
      <c r="I45" s="33"/>
      <c r="J45" s="18">
        <f t="shared" si="10"/>
        <v>4</v>
      </c>
      <c r="K45" s="18">
        <f t="shared" si="11"/>
        <v>1</v>
      </c>
      <c r="L45" s="18">
        <f aca="true" t="shared" si="17" ref="L45:M64">L44+J45</f>
        <v>31</v>
      </c>
      <c r="M45" s="18">
        <f t="shared" si="17"/>
        <v>13</v>
      </c>
      <c r="N45" s="14">
        <f t="shared" si="12"/>
        <v>3.163265306122449</v>
      </c>
      <c r="O45" s="21">
        <f t="shared" si="16"/>
        <v>27.836734693877553</v>
      </c>
      <c r="P45" s="14">
        <f t="shared" si="13"/>
        <v>89.79591836734694</v>
      </c>
      <c r="Q45" s="18">
        <f t="shared" si="14"/>
        <v>6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31</v>
      </c>
      <c r="M46" s="18">
        <f t="shared" si="17"/>
        <v>13</v>
      </c>
      <c r="N46" s="14">
        <f t="shared" si="12"/>
        <v>0</v>
      </c>
      <c r="O46" s="21">
        <f t="shared" si="16"/>
        <v>27.836734693877553</v>
      </c>
      <c r="P46" s="14">
        <f t="shared" si="13"/>
        <v>89.79591836734694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>
        <v>1</v>
      </c>
      <c r="H47" s="33"/>
      <c r="I47" s="33"/>
      <c r="J47" s="18">
        <f t="shared" si="10"/>
        <v>0</v>
      </c>
      <c r="K47" s="18">
        <f t="shared" si="11"/>
        <v>1</v>
      </c>
      <c r="L47" s="18">
        <f t="shared" si="17"/>
        <v>31</v>
      </c>
      <c r="M47" s="18">
        <f t="shared" si="17"/>
        <v>14</v>
      </c>
      <c r="N47" s="14">
        <f t="shared" si="12"/>
        <v>0.6326530612244898</v>
      </c>
      <c r="O47" s="21">
        <f t="shared" si="16"/>
        <v>28.46938775510204</v>
      </c>
      <c r="P47" s="14">
        <f t="shared" si="13"/>
        <v>91.83673469387755</v>
      </c>
      <c r="Q47" s="18">
        <f t="shared" si="14"/>
        <v>1</v>
      </c>
      <c r="R47" s="18">
        <f t="shared" si="15"/>
        <v>0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31</v>
      </c>
      <c r="M48" s="18">
        <f t="shared" si="17"/>
        <v>14</v>
      </c>
      <c r="N48" s="14">
        <f t="shared" si="12"/>
        <v>0</v>
      </c>
      <c r="O48" s="21">
        <f t="shared" si="16"/>
        <v>28.46938775510204</v>
      </c>
      <c r="P48" s="14">
        <f t="shared" si="13"/>
        <v>91.83673469387755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31</v>
      </c>
      <c r="M49" s="18">
        <f t="shared" si="17"/>
        <v>14</v>
      </c>
      <c r="N49" s="14">
        <f t="shared" si="12"/>
        <v>0</v>
      </c>
      <c r="O49" s="21">
        <f t="shared" si="16"/>
        <v>28.46938775510204</v>
      </c>
      <c r="P49" s="14">
        <f t="shared" si="13"/>
        <v>91.83673469387755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>
        <v>2</v>
      </c>
      <c r="G50" s="34">
        <v>1</v>
      </c>
      <c r="H50" s="34"/>
      <c r="I50" s="33"/>
      <c r="J50" s="18">
        <f t="shared" si="10"/>
        <v>0</v>
      </c>
      <c r="K50" s="18">
        <f t="shared" si="11"/>
        <v>3</v>
      </c>
      <c r="L50" s="18">
        <f t="shared" si="17"/>
        <v>31</v>
      </c>
      <c r="M50" s="18">
        <f t="shared" si="17"/>
        <v>17</v>
      </c>
      <c r="N50" s="14">
        <f t="shared" si="12"/>
        <v>1.8979591836734695</v>
      </c>
      <c r="O50" s="21">
        <f t="shared" si="16"/>
        <v>30.367346938775512</v>
      </c>
      <c r="P50" s="14">
        <f t="shared" si="13"/>
        <v>97.9591836734694</v>
      </c>
      <c r="Q50" s="18">
        <f t="shared" si="14"/>
        <v>3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31</v>
      </c>
      <c r="M51" s="18">
        <f t="shared" si="17"/>
        <v>17</v>
      </c>
      <c r="N51" s="14">
        <f t="shared" si="12"/>
        <v>0</v>
      </c>
      <c r="O51" s="21">
        <f t="shared" si="16"/>
        <v>30.367346938775512</v>
      </c>
      <c r="P51" s="14">
        <f t="shared" si="13"/>
        <v>97.9591836734694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/>
      <c r="C52" s="34"/>
      <c r="D52" s="33"/>
      <c r="E52" s="33"/>
      <c r="F52" s="33"/>
      <c r="G52" s="34"/>
      <c r="H52" s="33"/>
      <c r="I52" s="33"/>
      <c r="J52" s="18">
        <f t="shared" si="10"/>
        <v>0</v>
      </c>
      <c r="K52" s="18">
        <f t="shared" si="11"/>
        <v>0</v>
      </c>
      <c r="L52" s="18">
        <f t="shared" si="17"/>
        <v>31</v>
      </c>
      <c r="M52" s="18">
        <f t="shared" si="17"/>
        <v>17</v>
      </c>
      <c r="N52" s="14">
        <f t="shared" si="12"/>
        <v>0</v>
      </c>
      <c r="O52" s="21">
        <f t="shared" si="16"/>
        <v>30.367346938775512</v>
      </c>
      <c r="P52" s="14">
        <f t="shared" si="13"/>
        <v>97.9591836734694</v>
      </c>
      <c r="Q52" s="18">
        <f t="shared" si="14"/>
        <v>0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31</v>
      </c>
      <c r="M53" s="18">
        <f t="shared" si="17"/>
        <v>17</v>
      </c>
      <c r="N53" s="14">
        <f t="shared" si="12"/>
        <v>0</v>
      </c>
      <c r="O53" s="21">
        <f t="shared" si="16"/>
        <v>30.367346938775512</v>
      </c>
      <c r="P53" s="14">
        <f t="shared" si="13"/>
        <v>97.9591836734694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31</v>
      </c>
      <c r="M54" s="18">
        <f t="shared" si="17"/>
        <v>17</v>
      </c>
      <c r="N54" s="14">
        <f t="shared" si="12"/>
        <v>0</v>
      </c>
      <c r="O54" s="21">
        <f t="shared" si="16"/>
        <v>30.367346938775512</v>
      </c>
      <c r="P54" s="14">
        <f t="shared" si="13"/>
        <v>97.9591836734694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31</v>
      </c>
      <c r="M55" s="18">
        <f t="shared" si="17"/>
        <v>17</v>
      </c>
      <c r="N55" s="14">
        <f t="shared" si="12"/>
        <v>0</v>
      </c>
      <c r="O55" s="21">
        <f t="shared" si="16"/>
        <v>30.367346938775512</v>
      </c>
      <c r="P55" s="14">
        <f t="shared" si="13"/>
        <v>97.9591836734694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>
        <v>1</v>
      </c>
      <c r="C56" s="33"/>
      <c r="D56" s="33"/>
      <c r="E56" s="33"/>
      <c r="F56" s="33"/>
      <c r="G56" s="33"/>
      <c r="H56" s="33"/>
      <c r="I56" s="33"/>
      <c r="J56" s="18">
        <f t="shared" si="10"/>
        <v>1</v>
      </c>
      <c r="K56" s="18">
        <f t="shared" si="11"/>
        <v>0</v>
      </c>
      <c r="L56" s="18">
        <f t="shared" si="17"/>
        <v>32</v>
      </c>
      <c r="M56" s="18">
        <f t="shared" si="17"/>
        <v>17</v>
      </c>
      <c r="N56" s="14">
        <f t="shared" si="12"/>
        <v>0.6326530612244898</v>
      </c>
      <c r="O56" s="21">
        <f t="shared" si="16"/>
        <v>31</v>
      </c>
      <c r="P56" s="14">
        <f t="shared" si="13"/>
        <v>100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32</v>
      </c>
      <c r="M57" s="18">
        <f t="shared" si="17"/>
        <v>17</v>
      </c>
      <c r="N57" s="14">
        <f t="shared" si="12"/>
        <v>0</v>
      </c>
      <c r="O57" s="21">
        <f t="shared" si="16"/>
        <v>31</v>
      </c>
      <c r="P57" s="14">
        <f t="shared" si="13"/>
        <v>100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32</v>
      </c>
      <c r="M58" s="18">
        <f t="shared" si="17"/>
        <v>17</v>
      </c>
      <c r="N58" s="14">
        <f t="shared" si="12"/>
        <v>0</v>
      </c>
      <c r="O58" s="21">
        <f t="shared" si="16"/>
        <v>31</v>
      </c>
      <c r="P58" s="14">
        <f t="shared" si="13"/>
        <v>100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/>
      <c r="H59" s="33"/>
      <c r="I59" s="33"/>
      <c r="J59" s="18">
        <f t="shared" si="10"/>
        <v>0</v>
      </c>
      <c r="K59" s="18">
        <f t="shared" si="11"/>
        <v>0</v>
      </c>
      <c r="L59" s="18">
        <f t="shared" si="17"/>
        <v>32</v>
      </c>
      <c r="M59" s="18">
        <f t="shared" si="17"/>
        <v>17</v>
      </c>
      <c r="N59" s="14">
        <f t="shared" si="12"/>
        <v>0</v>
      </c>
      <c r="O59" s="21">
        <f t="shared" si="16"/>
        <v>31</v>
      </c>
      <c r="P59" s="14">
        <f t="shared" si="13"/>
        <v>100</v>
      </c>
      <c r="Q59" s="18">
        <f t="shared" si="14"/>
        <v>0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32</v>
      </c>
      <c r="M60" s="18">
        <f t="shared" si="17"/>
        <v>17</v>
      </c>
      <c r="N60" s="14">
        <f t="shared" si="12"/>
        <v>0</v>
      </c>
      <c r="O60" s="21">
        <f t="shared" si="16"/>
        <v>31</v>
      </c>
      <c r="P60" s="14">
        <f t="shared" si="13"/>
        <v>100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/>
      <c r="D61" s="33"/>
      <c r="E61" s="33"/>
      <c r="F61" s="33"/>
      <c r="G61" s="34"/>
      <c r="H61" s="33"/>
      <c r="I61" s="33"/>
      <c r="J61" s="18">
        <f t="shared" si="10"/>
        <v>0</v>
      </c>
      <c r="K61" s="18">
        <f t="shared" si="11"/>
        <v>0</v>
      </c>
      <c r="L61" s="18">
        <f t="shared" si="17"/>
        <v>32</v>
      </c>
      <c r="M61" s="18">
        <f t="shared" si="17"/>
        <v>17</v>
      </c>
      <c r="N61" s="14">
        <f t="shared" si="12"/>
        <v>0</v>
      </c>
      <c r="O61" s="21">
        <f t="shared" si="16"/>
        <v>31</v>
      </c>
      <c r="P61" s="14">
        <f t="shared" si="13"/>
        <v>100</v>
      </c>
      <c r="Q61" s="18">
        <f t="shared" si="14"/>
        <v>0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>
        <v>1</v>
      </c>
      <c r="F62" s="33"/>
      <c r="G62" s="33"/>
      <c r="H62" s="33"/>
      <c r="I62" s="33"/>
      <c r="J62" s="18">
        <f t="shared" si="10"/>
        <v>-1</v>
      </c>
      <c r="K62" s="18">
        <f t="shared" si="11"/>
        <v>0</v>
      </c>
      <c r="L62" s="18">
        <f t="shared" si="17"/>
        <v>31</v>
      </c>
      <c r="M62" s="18">
        <f t="shared" si="17"/>
        <v>17</v>
      </c>
      <c r="N62" s="14">
        <f t="shared" si="12"/>
        <v>-0.6326530612244898</v>
      </c>
      <c r="O62" s="21">
        <f t="shared" si="16"/>
        <v>30.367346938775512</v>
      </c>
      <c r="P62" s="14">
        <f t="shared" si="13"/>
        <v>97.9591836734694</v>
      </c>
      <c r="Q62" s="18">
        <f t="shared" si="14"/>
        <v>0</v>
      </c>
      <c r="R62" s="18">
        <f t="shared" si="15"/>
        <v>1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31</v>
      </c>
      <c r="M63" s="18">
        <f t="shared" si="17"/>
        <v>17</v>
      </c>
      <c r="N63" s="14">
        <f t="shared" si="12"/>
        <v>0</v>
      </c>
      <c r="O63" s="21">
        <f t="shared" si="16"/>
        <v>30.367346938775512</v>
      </c>
      <c r="P63" s="14">
        <f t="shared" si="13"/>
        <v>97.9591836734694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31</v>
      </c>
      <c r="M64" s="18">
        <f t="shared" si="17"/>
        <v>17</v>
      </c>
      <c r="N64" s="14">
        <f t="shared" si="12"/>
        <v>0</v>
      </c>
      <c r="O64" s="21">
        <f t="shared" si="16"/>
        <v>30.367346938775512</v>
      </c>
      <c r="P64" s="14">
        <f t="shared" si="13"/>
        <v>97.9591836734694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>
        <v>1</v>
      </c>
      <c r="E65" s="33"/>
      <c r="F65" s="33"/>
      <c r="G65" s="33">
        <v>1</v>
      </c>
      <c r="H65" s="33"/>
      <c r="I65" s="33"/>
      <c r="J65" s="18">
        <f t="shared" si="10"/>
        <v>-1</v>
      </c>
      <c r="K65" s="18">
        <f t="shared" si="11"/>
        <v>1</v>
      </c>
      <c r="L65" s="18">
        <f aca="true" t="shared" si="18" ref="L65:M84">L64+J65</f>
        <v>30</v>
      </c>
      <c r="M65" s="18">
        <f t="shared" si="18"/>
        <v>18</v>
      </c>
      <c r="N65" s="14">
        <f t="shared" si="12"/>
        <v>0</v>
      </c>
      <c r="O65" s="21">
        <f t="shared" si="16"/>
        <v>30.367346938775512</v>
      </c>
      <c r="P65" s="14">
        <f t="shared" si="13"/>
        <v>97.9591836734694</v>
      </c>
      <c r="Q65" s="18">
        <f t="shared" si="14"/>
        <v>1</v>
      </c>
      <c r="R65" s="18">
        <f t="shared" si="15"/>
        <v>1</v>
      </c>
    </row>
    <row r="66" spans="1:18" ht="12.75">
      <c r="A66" s="19">
        <v>32634</v>
      </c>
      <c r="B66" s="33"/>
      <c r="C66" s="34"/>
      <c r="D66" s="33"/>
      <c r="E66" s="35"/>
      <c r="F66" s="34"/>
      <c r="G66" s="34"/>
      <c r="H66" s="33"/>
      <c r="I66" s="33"/>
      <c r="J66" s="18">
        <f t="shared" si="10"/>
        <v>0</v>
      </c>
      <c r="K66" s="18">
        <f t="shared" si="11"/>
        <v>0</v>
      </c>
      <c r="L66" s="18">
        <f t="shared" si="18"/>
        <v>30</v>
      </c>
      <c r="M66" s="18">
        <f t="shared" si="18"/>
        <v>18</v>
      </c>
      <c r="N66" s="14">
        <f t="shared" si="12"/>
        <v>0</v>
      </c>
      <c r="O66" s="21">
        <f t="shared" si="16"/>
        <v>30.367346938775512</v>
      </c>
      <c r="P66" s="14">
        <f t="shared" si="13"/>
        <v>97.9591836734694</v>
      </c>
      <c r="Q66" s="18">
        <f t="shared" si="14"/>
        <v>0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30</v>
      </c>
      <c r="M67" s="18">
        <f t="shared" si="18"/>
        <v>18</v>
      </c>
      <c r="N67" s="14">
        <f t="shared" si="12"/>
        <v>0</v>
      </c>
      <c r="O67" s="21">
        <f t="shared" si="16"/>
        <v>30.367346938775512</v>
      </c>
      <c r="P67" s="14">
        <f t="shared" si="13"/>
        <v>97.9591836734694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/>
      <c r="F68" s="33"/>
      <c r="G68" s="34"/>
      <c r="H68" s="33"/>
      <c r="I68" s="34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30</v>
      </c>
      <c r="M68" s="18">
        <f t="shared" si="18"/>
        <v>18</v>
      </c>
      <c r="N68" s="14">
        <f aca="true" t="shared" si="21" ref="N68:N94">(+J68+K68)*($J$96/($J$96+$K$96))</f>
        <v>0</v>
      </c>
      <c r="O68" s="21">
        <f t="shared" si="16"/>
        <v>30.367346938775512</v>
      </c>
      <c r="P68" s="14">
        <f aca="true" t="shared" si="22" ref="P68:P94">O68*100/$N$96</f>
        <v>97.9591836734694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30</v>
      </c>
      <c r="M69" s="18">
        <f t="shared" si="18"/>
        <v>18</v>
      </c>
      <c r="N69" s="14">
        <f t="shared" si="21"/>
        <v>0</v>
      </c>
      <c r="O69" s="21">
        <f aca="true" t="shared" si="25" ref="O69:O94">O68+N69</f>
        <v>30.367346938775512</v>
      </c>
      <c r="P69" s="14">
        <f t="shared" si="22"/>
        <v>97.9591836734694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30</v>
      </c>
      <c r="M70" s="18">
        <f t="shared" si="18"/>
        <v>18</v>
      </c>
      <c r="N70" s="14">
        <f t="shared" si="21"/>
        <v>0</v>
      </c>
      <c r="O70" s="21">
        <f t="shared" si="25"/>
        <v>30.367346938775512</v>
      </c>
      <c r="P70" s="14">
        <f t="shared" si="22"/>
        <v>97.9591836734694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30</v>
      </c>
      <c r="M71" s="18">
        <f t="shared" si="18"/>
        <v>18</v>
      </c>
      <c r="N71" s="14">
        <f t="shared" si="21"/>
        <v>0</v>
      </c>
      <c r="O71" s="21">
        <f t="shared" si="25"/>
        <v>30.367346938775512</v>
      </c>
      <c r="P71" s="14">
        <f t="shared" si="22"/>
        <v>97.9591836734694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/>
      <c r="D72" s="33"/>
      <c r="E72" s="33"/>
      <c r="F72" s="33"/>
      <c r="G72" s="33"/>
      <c r="H72" s="33"/>
      <c r="I72" s="33"/>
      <c r="J72" s="18">
        <f t="shared" si="19"/>
        <v>0</v>
      </c>
      <c r="K72" s="18">
        <f t="shared" si="20"/>
        <v>0</v>
      </c>
      <c r="L72" s="18">
        <f t="shared" si="18"/>
        <v>30</v>
      </c>
      <c r="M72" s="18">
        <f t="shared" si="18"/>
        <v>18</v>
      </c>
      <c r="N72" s="14">
        <f t="shared" si="21"/>
        <v>0</v>
      </c>
      <c r="O72" s="21">
        <f t="shared" si="25"/>
        <v>30.367346938775512</v>
      </c>
      <c r="P72" s="14">
        <f t="shared" si="22"/>
        <v>97.9591836734694</v>
      </c>
      <c r="Q72" s="18">
        <f t="shared" si="23"/>
        <v>0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18</v>
      </c>
      <c r="N73" s="14">
        <f t="shared" si="21"/>
        <v>0</v>
      </c>
      <c r="O73" s="21">
        <f t="shared" si="25"/>
        <v>30.367346938775512</v>
      </c>
      <c r="P73" s="14">
        <f t="shared" si="22"/>
        <v>97.9591836734694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18</v>
      </c>
      <c r="N74" s="14">
        <f t="shared" si="21"/>
        <v>0</v>
      </c>
      <c r="O74" s="21">
        <f t="shared" si="25"/>
        <v>30.367346938775512</v>
      </c>
      <c r="P74" s="14">
        <f t="shared" si="22"/>
        <v>97.9591836734694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18</v>
      </c>
      <c r="N75" s="14">
        <f t="shared" si="21"/>
        <v>0</v>
      </c>
      <c r="O75" s="21">
        <f t="shared" si="25"/>
        <v>30.367346938775512</v>
      </c>
      <c r="P75" s="14">
        <f t="shared" si="22"/>
        <v>97.9591836734694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/>
      <c r="D76" s="33"/>
      <c r="E76" s="33"/>
      <c r="F76" s="33"/>
      <c r="G76" s="33"/>
      <c r="H76" s="33"/>
      <c r="I76" s="33"/>
      <c r="J76" s="18">
        <f t="shared" si="19"/>
        <v>0</v>
      </c>
      <c r="K76" s="18">
        <f t="shared" si="20"/>
        <v>0</v>
      </c>
      <c r="L76" s="18">
        <f t="shared" si="18"/>
        <v>30</v>
      </c>
      <c r="M76" s="18">
        <f t="shared" si="18"/>
        <v>18</v>
      </c>
      <c r="N76" s="14">
        <f t="shared" si="21"/>
        <v>0</v>
      </c>
      <c r="O76" s="21">
        <f t="shared" si="25"/>
        <v>30.367346938775512</v>
      </c>
      <c r="P76" s="14">
        <f t="shared" si="22"/>
        <v>97.9591836734694</v>
      </c>
      <c r="Q76" s="18">
        <f t="shared" si="23"/>
        <v>0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30</v>
      </c>
      <c r="M77" s="18">
        <f t="shared" si="18"/>
        <v>18</v>
      </c>
      <c r="N77" s="14">
        <f t="shared" si="21"/>
        <v>0</v>
      </c>
      <c r="O77" s="21">
        <f t="shared" si="25"/>
        <v>30.367346938775512</v>
      </c>
      <c r="P77" s="14">
        <f t="shared" si="22"/>
        <v>97.9591836734694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>
        <v>1</v>
      </c>
      <c r="D78" s="33"/>
      <c r="E78" s="33"/>
      <c r="F78" s="33"/>
      <c r="G78" s="33"/>
      <c r="H78" s="33"/>
      <c r="I78" s="33"/>
      <c r="J78" s="18">
        <f t="shared" si="19"/>
        <v>1</v>
      </c>
      <c r="K78" s="18">
        <f t="shared" si="20"/>
        <v>0</v>
      </c>
      <c r="L78" s="18">
        <f t="shared" si="18"/>
        <v>31</v>
      </c>
      <c r="M78" s="18">
        <f t="shared" si="18"/>
        <v>18</v>
      </c>
      <c r="N78" s="14">
        <f t="shared" si="21"/>
        <v>0.6326530612244898</v>
      </c>
      <c r="O78" s="21">
        <f t="shared" si="25"/>
        <v>31</v>
      </c>
      <c r="P78" s="14">
        <f t="shared" si="22"/>
        <v>100</v>
      </c>
      <c r="Q78" s="18">
        <f t="shared" si="23"/>
        <v>1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18</v>
      </c>
      <c r="N79" s="14">
        <f t="shared" si="21"/>
        <v>0</v>
      </c>
      <c r="O79" s="21">
        <f t="shared" si="25"/>
        <v>31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18</v>
      </c>
      <c r="N80" s="14">
        <f t="shared" si="21"/>
        <v>0</v>
      </c>
      <c r="O80" s="21">
        <f t="shared" si="25"/>
        <v>31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18</v>
      </c>
      <c r="N81" s="14">
        <f t="shared" si="21"/>
        <v>0</v>
      </c>
      <c r="O81" s="21">
        <f t="shared" si="25"/>
        <v>31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18</v>
      </c>
      <c r="N82" s="14">
        <f t="shared" si="21"/>
        <v>0</v>
      </c>
      <c r="O82" s="21">
        <f t="shared" si="25"/>
        <v>31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18</v>
      </c>
      <c r="N83" s="14">
        <f t="shared" si="21"/>
        <v>0</v>
      </c>
      <c r="O83" s="21">
        <f t="shared" si="25"/>
        <v>31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18</v>
      </c>
      <c r="N84" s="14">
        <f t="shared" si="21"/>
        <v>0</v>
      </c>
      <c r="O84" s="21">
        <f t="shared" si="25"/>
        <v>31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/>
      <c r="E85" s="33"/>
      <c r="F85" s="33"/>
      <c r="G85" s="33"/>
      <c r="H85" s="33"/>
      <c r="I85" s="33"/>
      <c r="J85" s="18">
        <f t="shared" si="19"/>
        <v>0</v>
      </c>
      <c r="K85" s="18">
        <f t="shared" si="20"/>
        <v>0</v>
      </c>
      <c r="L85" s="18">
        <f aca="true" t="shared" si="26" ref="L85:M94">L84+J85</f>
        <v>31</v>
      </c>
      <c r="M85" s="18">
        <f t="shared" si="26"/>
        <v>18</v>
      </c>
      <c r="N85" s="14">
        <f t="shared" si="21"/>
        <v>0</v>
      </c>
      <c r="O85" s="21">
        <f t="shared" si="25"/>
        <v>31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31</v>
      </c>
      <c r="M86" s="18">
        <f t="shared" si="26"/>
        <v>18</v>
      </c>
      <c r="N86" s="14">
        <f t="shared" si="21"/>
        <v>0</v>
      </c>
      <c r="O86" s="21">
        <f t="shared" si="25"/>
        <v>31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31</v>
      </c>
      <c r="M87" s="18">
        <f t="shared" si="26"/>
        <v>18</v>
      </c>
      <c r="N87" s="14">
        <f t="shared" si="21"/>
        <v>0</v>
      </c>
      <c r="O87" s="21">
        <f t="shared" si="25"/>
        <v>31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31</v>
      </c>
      <c r="M88" s="18">
        <f t="shared" si="26"/>
        <v>18</v>
      </c>
      <c r="N88" s="14">
        <f t="shared" si="21"/>
        <v>0</v>
      </c>
      <c r="O88" s="21">
        <f t="shared" si="25"/>
        <v>31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31</v>
      </c>
      <c r="M89" s="18">
        <f t="shared" si="26"/>
        <v>18</v>
      </c>
      <c r="N89" s="14">
        <f t="shared" si="21"/>
        <v>0</v>
      </c>
      <c r="O89" s="21">
        <f t="shared" si="25"/>
        <v>31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/>
      <c r="H90" s="33"/>
      <c r="I90" s="33"/>
      <c r="J90" s="18">
        <f t="shared" si="19"/>
        <v>0</v>
      </c>
      <c r="K90" s="18">
        <f t="shared" si="20"/>
        <v>0</v>
      </c>
      <c r="L90" s="18">
        <f t="shared" si="26"/>
        <v>31</v>
      </c>
      <c r="M90" s="18">
        <f t="shared" si="26"/>
        <v>18</v>
      </c>
      <c r="N90" s="14">
        <f t="shared" si="21"/>
        <v>0</v>
      </c>
      <c r="O90" s="21">
        <f t="shared" si="25"/>
        <v>31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31</v>
      </c>
      <c r="M91" s="18">
        <f t="shared" si="26"/>
        <v>18</v>
      </c>
      <c r="N91" s="14">
        <f t="shared" si="21"/>
        <v>0</v>
      </c>
      <c r="O91" s="21">
        <f t="shared" si="25"/>
        <v>31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31</v>
      </c>
      <c r="M92" s="18">
        <f t="shared" si="26"/>
        <v>18</v>
      </c>
      <c r="N92" s="14">
        <f t="shared" si="21"/>
        <v>0</v>
      </c>
      <c r="O92" s="21">
        <f t="shared" si="25"/>
        <v>31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31</v>
      </c>
      <c r="M93" s="18">
        <f t="shared" si="26"/>
        <v>18</v>
      </c>
      <c r="N93" s="14">
        <f t="shared" si="21"/>
        <v>0</v>
      </c>
      <c r="O93" s="21">
        <f t="shared" si="25"/>
        <v>31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31</v>
      </c>
      <c r="M94" s="18">
        <f t="shared" si="26"/>
        <v>18</v>
      </c>
      <c r="N94" s="14">
        <f t="shared" si="21"/>
        <v>0</v>
      </c>
      <c r="O94" s="21">
        <f t="shared" si="25"/>
        <v>31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25</v>
      </c>
      <c r="C96" s="18">
        <f t="shared" si="27"/>
        <v>17</v>
      </c>
      <c r="D96" s="18">
        <f t="shared" si="27"/>
        <v>6</v>
      </c>
      <c r="E96" s="18">
        <f t="shared" si="27"/>
        <v>5</v>
      </c>
      <c r="F96" s="18">
        <f t="shared" si="27"/>
        <v>6</v>
      </c>
      <c r="G96" s="18">
        <f t="shared" si="27"/>
        <v>13</v>
      </c>
      <c r="H96" s="18">
        <f t="shared" si="27"/>
        <v>1</v>
      </c>
      <c r="I96" s="18">
        <f t="shared" si="27"/>
        <v>0</v>
      </c>
      <c r="J96" s="18">
        <f t="shared" si="27"/>
        <v>31</v>
      </c>
      <c r="K96" s="18">
        <f t="shared" si="27"/>
        <v>18</v>
      </c>
      <c r="L96" s="18"/>
      <c r="M96" s="18"/>
      <c r="N96" s="18">
        <f>SUM(N4:N94)</f>
        <v>31</v>
      </c>
      <c r="O96" s="18"/>
      <c r="P96" s="18"/>
      <c r="Q96" s="18">
        <f>SUM(Q4:Q94)</f>
        <v>61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63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1994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82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62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2.75">
      <c r="A4" s="19">
        <f>DATE(89,3,5)</f>
        <v>32572</v>
      </c>
      <c r="B4" s="33"/>
      <c r="C4" s="33"/>
      <c r="D4" s="33"/>
      <c r="E4" s="33"/>
      <c r="F4" s="33"/>
      <c r="G4" s="33"/>
      <c r="H4" s="33"/>
      <c r="I4" s="33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1.4516129032258065</v>
      </c>
      <c r="AA4" s="14">
        <f aca="true" t="shared" si="6" ref="AA4:AA16">Z4*100/$Z$17</f>
        <v>4.838709677419354</v>
      </c>
      <c r="AB4" s="21">
        <f>SUM(Q4:Q10)+SUM(R4:R10)</f>
        <v>3</v>
      </c>
      <c r="AC4" s="21">
        <f>100*SUM(Q4:Q10)/AB4</f>
        <v>100</v>
      </c>
    </row>
    <row r="5" spans="1:29" ht="15">
      <c r="A5" s="19">
        <v>32573</v>
      </c>
      <c r="B5" s="33"/>
      <c r="C5" s="33">
        <v>1</v>
      </c>
      <c r="D5" s="33"/>
      <c r="E5" s="33"/>
      <c r="F5" s="33">
        <v>1</v>
      </c>
      <c r="G5" s="33"/>
      <c r="H5" s="33"/>
      <c r="I5" s="33"/>
      <c r="J5" s="18">
        <f t="shared" si="0"/>
        <v>1</v>
      </c>
      <c r="K5" s="18">
        <f t="shared" si="1"/>
        <v>1</v>
      </c>
      <c r="L5" s="18">
        <f aca="true" t="shared" si="7" ref="L5:M24">L4+J5</f>
        <v>1</v>
      </c>
      <c r="M5" s="18">
        <f t="shared" si="7"/>
        <v>1</v>
      </c>
      <c r="N5" s="14">
        <f t="shared" si="2"/>
        <v>0.967741935483871</v>
      </c>
      <c r="O5" s="21">
        <f aca="true" t="shared" si="8" ref="O5:O36">O4+N5</f>
        <v>0.967741935483871</v>
      </c>
      <c r="P5" s="14">
        <f t="shared" si="3"/>
        <v>3.225806451612903</v>
      </c>
      <c r="Q5" s="18">
        <f t="shared" si="4"/>
        <v>2</v>
      </c>
      <c r="R5" s="18">
        <f t="shared" si="5"/>
        <v>0</v>
      </c>
      <c r="T5" s="17" t="s">
        <v>39</v>
      </c>
      <c r="V5" s="18">
        <f>R96</f>
        <v>10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33"/>
      <c r="C6" s="33"/>
      <c r="D6" s="33"/>
      <c r="E6" s="33"/>
      <c r="F6" s="33"/>
      <c r="G6" s="33"/>
      <c r="H6" s="33"/>
      <c r="I6" s="33"/>
      <c r="J6" s="18">
        <f t="shared" si="0"/>
        <v>0</v>
      </c>
      <c r="K6" s="18">
        <f t="shared" si="1"/>
        <v>0</v>
      </c>
      <c r="L6" s="18">
        <f t="shared" si="7"/>
        <v>1</v>
      </c>
      <c r="M6" s="18">
        <f t="shared" si="7"/>
        <v>1</v>
      </c>
      <c r="N6" s="14">
        <f t="shared" si="2"/>
        <v>0</v>
      </c>
      <c r="O6" s="21">
        <f t="shared" si="8"/>
        <v>0.967741935483871</v>
      </c>
      <c r="P6" s="14">
        <f t="shared" si="3"/>
        <v>3.225806451612903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72</v>
      </c>
      <c r="W6" s="13"/>
      <c r="X6" s="23" t="s">
        <v>42</v>
      </c>
      <c r="Z6" s="21">
        <f>SUM(N18:N24)</f>
        <v>5.32258064516129</v>
      </c>
      <c r="AA6" s="14">
        <f t="shared" si="6"/>
        <v>17.741935483870964</v>
      </c>
      <c r="AB6" s="21">
        <f>SUM(Q18:Q24)+SUM(R18:R24)</f>
        <v>15</v>
      </c>
      <c r="AC6" s="21">
        <f>100*SUM(Q18:Q24)/AB6</f>
        <v>86.66666666666667</v>
      </c>
    </row>
    <row r="7" spans="1:29" ht="15">
      <c r="A7" s="19">
        <v>32575</v>
      </c>
      <c r="B7" s="33"/>
      <c r="C7" s="33"/>
      <c r="D7" s="33"/>
      <c r="E7" s="33"/>
      <c r="F7" s="33">
        <v>1</v>
      </c>
      <c r="G7" s="33"/>
      <c r="H7" s="33"/>
      <c r="I7" s="33"/>
      <c r="J7" s="18">
        <f t="shared" si="0"/>
        <v>0</v>
      </c>
      <c r="K7" s="18">
        <f t="shared" si="1"/>
        <v>1</v>
      </c>
      <c r="L7" s="18">
        <f t="shared" si="7"/>
        <v>1</v>
      </c>
      <c r="M7" s="18">
        <f t="shared" si="7"/>
        <v>2</v>
      </c>
      <c r="N7" s="14">
        <f t="shared" si="2"/>
        <v>0.4838709677419355</v>
      </c>
      <c r="O7" s="21">
        <f t="shared" si="8"/>
        <v>1.4516129032258065</v>
      </c>
      <c r="P7" s="14">
        <f t="shared" si="3"/>
        <v>4.838709677419354</v>
      </c>
      <c r="Q7" s="18">
        <f t="shared" si="4"/>
        <v>1</v>
      </c>
      <c r="R7" s="18">
        <f t="shared" si="5"/>
        <v>0</v>
      </c>
      <c r="T7" s="17" t="s">
        <v>43</v>
      </c>
      <c r="V7" s="14">
        <f>V6*100/(V5+V6)</f>
        <v>87.8048780487805</v>
      </c>
      <c r="W7" s="13"/>
      <c r="Y7" s="23" t="s">
        <v>44</v>
      </c>
      <c r="Z7" s="21">
        <f>SUM(N25:N31)</f>
        <v>8.225806451612904</v>
      </c>
      <c r="AA7" s="14">
        <f t="shared" si="6"/>
        <v>27.419354838709676</v>
      </c>
      <c r="AB7" s="21">
        <f>SUM(Q25:Q31)+SUM(R25:R31)</f>
        <v>21</v>
      </c>
      <c r="AC7" s="21">
        <f>100*SUM(Q25:Q31)/AB7</f>
        <v>90.47619047619048</v>
      </c>
    </row>
    <row r="8" spans="1:29" ht="15">
      <c r="A8" s="19">
        <v>32576</v>
      </c>
      <c r="B8" s="33"/>
      <c r="C8" s="33"/>
      <c r="D8" s="33"/>
      <c r="E8" s="33"/>
      <c r="F8" s="33"/>
      <c r="G8" s="33"/>
      <c r="H8" s="33"/>
      <c r="I8" s="33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2</v>
      </c>
      <c r="N8" s="14">
        <f t="shared" si="2"/>
        <v>0</v>
      </c>
      <c r="O8" s="21">
        <f t="shared" si="8"/>
        <v>1.4516129032258065</v>
      </c>
      <c r="P8" s="14">
        <f t="shared" si="3"/>
        <v>4.838709677419354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8.225806451612904</v>
      </c>
      <c r="AA8" s="14">
        <f t="shared" si="6"/>
        <v>27.419354838709676</v>
      </c>
      <c r="AB8" s="21">
        <f>SUM(Q32:Q38)+SUM(R32:R38)</f>
        <v>19</v>
      </c>
      <c r="AC8" s="21">
        <f>100*SUM(Q32:Q38)/AB8</f>
        <v>94.73684210526316</v>
      </c>
    </row>
    <row r="9" spans="1:29" ht="15">
      <c r="A9" s="19">
        <v>32577</v>
      </c>
      <c r="B9" s="33"/>
      <c r="C9" s="33"/>
      <c r="D9" s="33"/>
      <c r="E9" s="33"/>
      <c r="F9" s="33"/>
      <c r="G9" s="33"/>
      <c r="H9" s="33"/>
      <c r="I9" s="33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2</v>
      </c>
      <c r="N9" s="14">
        <f t="shared" si="2"/>
        <v>0</v>
      </c>
      <c r="O9" s="21">
        <f t="shared" si="8"/>
        <v>1.4516129032258065</v>
      </c>
      <c r="P9" s="14">
        <f t="shared" si="3"/>
        <v>4.838709677419354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2.903225806451613</v>
      </c>
      <c r="AA9" s="14">
        <f t="shared" si="6"/>
        <v>9.677419354838708</v>
      </c>
      <c r="AB9" s="21">
        <f>SUM(Q39:Q45)+SUM(R39:R45)</f>
        <v>10</v>
      </c>
      <c r="AC9" s="21">
        <f>100*SUM(Q39:Q45)/AB9</f>
        <v>80</v>
      </c>
    </row>
    <row r="10" spans="1:29" ht="15">
      <c r="A10" s="19">
        <v>32578</v>
      </c>
      <c r="B10" s="33"/>
      <c r="C10" s="33"/>
      <c r="D10" s="33"/>
      <c r="E10" s="33"/>
      <c r="F10" s="33"/>
      <c r="G10" s="33"/>
      <c r="H10" s="33"/>
      <c r="I10" s="33"/>
      <c r="J10" s="18">
        <f t="shared" si="0"/>
        <v>0</v>
      </c>
      <c r="K10" s="18">
        <f t="shared" si="1"/>
        <v>0</v>
      </c>
      <c r="L10" s="18">
        <f t="shared" si="7"/>
        <v>1</v>
      </c>
      <c r="M10" s="18">
        <f t="shared" si="7"/>
        <v>2</v>
      </c>
      <c r="N10" s="14">
        <f t="shared" si="2"/>
        <v>0</v>
      </c>
      <c r="O10" s="21">
        <f t="shared" si="8"/>
        <v>1.4516129032258065</v>
      </c>
      <c r="P10" s="14">
        <f t="shared" si="3"/>
        <v>4.838709677419354</v>
      </c>
      <c r="Q10" s="18">
        <f t="shared" si="4"/>
        <v>0</v>
      </c>
      <c r="R10" s="18">
        <f t="shared" si="5"/>
        <v>0</v>
      </c>
      <c r="U10" s="17" t="s">
        <v>4</v>
      </c>
      <c r="V10" s="14">
        <f>100*(+C96/(B96+C96))</f>
        <v>55.55555555555556</v>
      </c>
      <c r="W10" s="13"/>
      <c r="X10" s="24" t="s">
        <v>48</v>
      </c>
      <c r="Z10" s="21">
        <f>SUM(N46:N52)</f>
        <v>0.4838709677419355</v>
      </c>
      <c r="AA10" s="14">
        <f t="shared" si="6"/>
        <v>1.6129032258064515</v>
      </c>
      <c r="AB10" s="21">
        <f>SUM(Q46:Q52)+SUM(R46:R52)</f>
        <v>3</v>
      </c>
      <c r="AC10" s="21">
        <f>100*SUM(Q46:Q52)/AB10</f>
        <v>66.66666666666667</v>
      </c>
    </row>
    <row r="11" spans="1:29" ht="15">
      <c r="A11" s="19">
        <v>32579</v>
      </c>
      <c r="B11" s="33"/>
      <c r="C11" s="33"/>
      <c r="D11" s="33"/>
      <c r="E11" s="33"/>
      <c r="F11" s="33"/>
      <c r="G11" s="33"/>
      <c r="H11" s="33"/>
      <c r="I11" s="33"/>
      <c r="J11" s="18">
        <f t="shared" si="0"/>
        <v>0</v>
      </c>
      <c r="K11" s="18">
        <f t="shared" si="1"/>
        <v>0</v>
      </c>
      <c r="L11" s="18">
        <f t="shared" si="7"/>
        <v>1</v>
      </c>
      <c r="M11" s="18">
        <f t="shared" si="7"/>
        <v>2</v>
      </c>
      <c r="N11" s="14">
        <f t="shared" si="2"/>
        <v>0</v>
      </c>
      <c r="O11" s="21">
        <f t="shared" si="8"/>
        <v>1.4516129032258065</v>
      </c>
      <c r="P11" s="14">
        <f t="shared" si="3"/>
        <v>4.838709677419354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>
        <f>100*(+G96/(F96+G96))</f>
        <v>52.77777777777778</v>
      </c>
      <c r="W11" s="13"/>
      <c r="Y11" s="24" t="s">
        <v>49</v>
      </c>
      <c r="Z11" s="21">
        <f>SUM(N53:N59)</f>
        <v>0.967741935483871</v>
      </c>
      <c r="AA11" s="14">
        <f t="shared" si="6"/>
        <v>3.225806451612903</v>
      </c>
      <c r="AB11" s="21">
        <f>SUM(Q53:Q59)+SUM(R53:R59)</f>
        <v>2</v>
      </c>
      <c r="AC11" s="21">
        <f>100*SUM(Q53:Q59)/AB11</f>
        <v>100</v>
      </c>
    </row>
    <row r="12" spans="1:29" ht="15">
      <c r="A12" s="19">
        <v>32580</v>
      </c>
      <c r="B12" s="33"/>
      <c r="C12" s="34"/>
      <c r="D12" s="33"/>
      <c r="E12" s="33"/>
      <c r="F12" s="33"/>
      <c r="G12" s="33"/>
      <c r="H12" s="33"/>
      <c r="I12" s="33"/>
      <c r="J12" s="18">
        <f t="shared" si="0"/>
        <v>0</v>
      </c>
      <c r="K12" s="18">
        <f t="shared" si="1"/>
        <v>0</v>
      </c>
      <c r="L12" s="18">
        <f t="shared" si="7"/>
        <v>1</v>
      </c>
      <c r="M12" s="18">
        <f t="shared" si="7"/>
        <v>2</v>
      </c>
      <c r="N12" s="14">
        <f t="shared" si="2"/>
        <v>0</v>
      </c>
      <c r="O12" s="21">
        <f t="shared" si="8"/>
        <v>1.4516129032258065</v>
      </c>
      <c r="P12" s="14">
        <f t="shared" si="3"/>
        <v>4.838709677419354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54.166666666666664</v>
      </c>
      <c r="W12" s="13"/>
      <c r="X12" s="24" t="s">
        <v>51</v>
      </c>
      <c r="Z12" s="21">
        <f>SUM(N60:N66)</f>
        <v>0.967741935483871</v>
      </c>
      <c r="AA12" s="14">
        <f t="shared" si="6"/>
        <v>3.225806451612903</v>
      </c>
      <c r="AB12" s="21">
        <f>SUM(Q60:Q66)+SUM(R60:R66)</f>
        <v>2</v>
      </c>
      <c r="AC12" s="21">
        <f>100*SUM(Q60:Q66)/AB12</f>
        <v>100</v>
      </c>
    </row>
    <row r="13" spans="1:29" ht="15">
      <c r="A13" s="19">
        <v>32581</v>
      </c>
      <c r="B13" s="33"/>
      <c r="C13" s="33"/>
      <c r="D13" s="33"/>
      <c r="E13" s="33"/>
      <c r="F13" s="33"/>
      <c r="G13" s="33"/>
      <c r="H13" s="33"/>
      <c r="I13" s="33"/>
      <c r="J13" s="18">
        <f t="shared" si="0"/>
        <v>0</v>
      </c>
      <c r="K13" s="18">
        <f t="shared" si="1"/>
        <v>0</v>
      </c>
      <c r="L13" s="18">
        <f t="shared" si="7"/>
        <v>1</v>
      </c>
      <c r="M13" s="18">
        <f t="shared" si="7"/>
        <v>2</v>
      </c>
      <c r="N13" s="14">
        <f t="shared" si="2"/>
        <v>0</v>
      </c>
      <c r="O13" s="21">
        <f t="shared" si="8"/>
        <v>1.4516129032258065</v>
      </c>
      <c r="P13" s="14">
        <f t="shared" si="3"/>
        <v>4.838709677419354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0.4838709677419355</v>
      </c>
      <c r="AA13" s="14">
        <f t="shared" si="6"/>
        <v>1.6129032258064515</v>
      </c>
      <c r="AB13" s="21">
        <f>SUM(Q67:Q73)+SUM(R67:R73)</f>
        <v>3</v>
      </c>
      <c r="AC13" s="21">
        <f>100*SUM(Q67:Q73)/AB13</f>
        <v>66.66666666666667</v>
      </c>
    </row>
    <row r="14" spans="1:29" ht="15">
      <c r="A14" s="19">
        <v>32582</v>
      </c>
      <c r="B14" s="33"/>
      <c r="C14" s="33"/>
      <c r="D14" s="33"/>
      <c r="E14" s="33"/>
      <c r="F14" s="33"/>
      <c r="G14" s="33"/>
      <c r="H14" s="33"/>
      <c r="I14" s="33"/>
      <c r="J14" s="18">
        <f t="shared" si="0"/>
        <v>0</v>
      </c>
      <c r="K14" s="18">
        <f t="shared" si="1"/>
        <v>0</v>
      </c>
      <c r="L14" s="18">
        <f t="shared" si="7"/>
        <v>1</v>
      </c>
      <c r="M14" s="18">
        <f t="shared" si="7"/>
        <v>2</v>
      </c>
      <c r="N14" s="14">
        <f t="shared" si="2"/>
        <v>0</v>
      </c>
      <c r="O14" s="21">
        <f t="shared" si="8"/>
        <v>1.4516129032258065</v>
      </c>
      <c r="P14" s="14">
        <f t="shared" si="3"/>
        <v>4.838709677419354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0.967741935483871</v>
      </c>
      <c r="AA14" s="14">
        <f t="shared" si="6"/>
        <v>3.225806451612903</v>
      </c>
      <c r="AB14" s="21">
        <f>SUM(Q74:Q80)+SUM(R74:R80)</f>
        <v>2</v>
      </c>
      <c r="AC14" s="21">
        <f>100*SUM(Q74:Q80)/AB14</f>
        <v>100</v>
      </c>
    </row>
    <row r="15" spans="1:29" ht="15">
      <c r="A15" s="19">
        <v>32583</v>
      </c>
      <c r="B15" s="33"/>
      <c r="C15" s="33"/>
      <c r="D15" s="33"/>
      <c r="E15" s="33"/>
      <c r="F15" s="33"/>
      <c r="G15" s="33"/>
      <c r="H15" s="33"/>
      <c r="I15" s="33"/>
      <c r="J15" s="18">
        <f t="shared" si="0"/>
        <v>0</v>
      </c>
      <c r="K15" s="18">
        <f t="shared" si="1"/>
        <v>0</v>
      </c>
      <c r="L15" s="18">
        <f t="shared" si="7"/>
        <v>1</v>
      </c>
      <c r="M15" s="18">
        <f t="shared" si="7"/>
        <v>2</v>
      </c>
      <c r="N15" s="14">
        <f t="shared" si="2"/>
        <v>0</v>
      </c>
      <c r="O15" s="21">
        <f t="shared" si="8"/>
        <v>1.4516129032258065</v>
      </c>
      <c r="P15" s="14">
        <f t="shared" si="3"/>
        <v>4.838709677419354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-0.4838709677419355</v>
      </c>
      <c r="AA15" s="14">
        <f t="shared" si="6"/>
        <v>-1.6129032258064515</v>
      </c>
      <c r="AB15" s="21">
        <f>SUM(Q81:Q87)+SUM(R81:R87)</f>
        <v>1</v>
      </c>
      <c r="AC15" s="21">
        <f>100*SUM(Q81:Q87)/AB15</f>
        <v>0</v>
      </c>
    </row>
    <row r="16" spans="1:29" ht="12.75">
      <c r="A16" s="19">
        <v>32584</v>
      </c>
      <c r="B16" s="33"/>
      <c r="C16" s="33"/>
      <c r="D16" s="33"/>
      <c r="E16" s="33"/>
      <c r="F16" s="33"/>
      <c r="G16" s="33"/>
      <c r="H16" s="33"/>
      <c r="I16" s="33"/>
      <c r="J16" s="18">
        <f t="shared" si="0"/>
        <v>0</v>
      </c>
      <c r="K16" s="18">
        <f t="shared" si="1"/>
        <v>0</v>
      </c>
      <c r="L16" s="18">
        <f t="shared" si="7"/>
        <v>1</v>
      </c>
      <c r="M16" s="18">
        <f t="shared" si="7"/>
        <v>2</v>
      </c>
      <c r="N16" s="14">
        <f t="shared" si="2"/>
        <v>0</v>
      </c>
      <c r="O16" s="21">
        <f t="shared" si="8"/>
        <v>1.4516129032258065</v>
      </c>
      <c r="P16" s="14">
        <f t="shared" si="3"/>
        <v>4.838709677419354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0.4838709677419355</v>
      </c>
      <c r="AA16" s="14">
        <f t="shared" si="6"/>
        <v>1.6129032258064515</v>
      </c>
      <c r="AB16" s="21">
        <f>SUM(Q88:Q94)+SUM(R88:R94)</f>
        <v>1</v>
      </c>
      <c r="AC16" s="21">
        <f>100*SUM(Q88:Q94)/AB16</f>
        <v>100</v>
      </c>
    </row>
    <row r="17" spans="1:29" ht="15">
      <c r="A17" s="19">
        <v>32585</v>
      </c>
      <c r="B17" s="34"/>
      <c r="C17" s="34"/>
      <c r="D17" s="34"/>
      <c r="E17" s="34"/>
      <c r="F17" s="34"/>
      <c r="G17" s="34"/>
      <c r="H17" s="33"/>
      <c r="I17" s="33"/>
      <c r="J17" s="18">
        <f t="shared" si="0"/>
        <v>0</v>
      </c>
      <c r="K17" s="18">
        <f>+F17+G17-H17-I17</f>
        <v>0</v>
      </c>
      <c r="L17" s="18">
        <f t="shared" si="7"/>
        <v>1</v>
      </c>
      <c r="M17" s="18">
        <f t="shared" si="7"/>
        <v>2</v>
      </c>
      <c r="N17" s="14">
        <f t="shared" si="2"/>
        <v>0</v>
      </c>
      <c r="O17" s="21">
        <f t="shared" si="8"/>
        <v>1.4516129032258065</v>
      </c>
      <c r="P17" s="14">
        <f t="shared" si="3"/>
        <v>4.838709677419354</v>
      </c>
      <c r="Q17" s="18">
        <f t="shared" si="4"/>
        <v>0</v>
      </c>
      <c r="R17" s="18">
        <f>D17+E17+H17+I17</f>
        <v>0</v>
      </c>
      <c r="T17" s="17"/>
      <c r="X17" s="13"/>
      <c r="Y17" s="17" t="s">
        <v>56</v>
      </c>
      <c r="Z17" s="18">
        <f>SUM(Z4:Z16)</f>
        <v>30.000000000000004</v>
      </c>
      <c r="AA17" s="18">
        <f>SUM(AA4:AA16)</f>
        <v>99.99999999999997</v>
      </c>
      <c r="AB17" s="18">
        <f>SUM(AB4:AB16)</f>
        <v>82</v>
      </c>
      <c r="AC17" s="21"/>
    </row>
    <row r="18" spans="1:27" ht="12.75">
      <c r="A18" s="19">
        <v>32586</v>
      </c>
      <c r="B18" s="33"/>
      <c r="C18" s="33"/>
      <c r="D18" s="33"/>
      <c r="E18" s="33"/>
      <c r="F18" s="33"/>
      <c r="G18" s="33"/>
      <c r="H18" s="33"/>
      <c r="I18" s="33">
        <v>1</v>
      </c>
      <c r="J18" s="18">
        <f t="shared" si="0"/>
        <v>0</v>
      </c>
      <c r="K18" s="18">
        <f>+F18+G18-H18-I18</f>
        <v>-1</v>
      </c>
      <c r="L18" s="18">
        <f t="shared" si="7"/>
        <v>1</v>
      </c>
      <c r="M18" s="18">
        <f t="shared" si="7"/>
        <v>1</v>
      </c>
      <c r="N18" s="14">
        <f t="shared" si="2"/>
        <v>-0.4838709677419355</v>
      </c>
      <c r="O18" s="21">
        <f t="shared" si="8"/>
        <v>0.967741935483871</v>
      </c>
      <c r="P18" s="14">
        <f t="shared" si="3"/>
        <v>3.225806451612903</v>
      </c>
      <c r="Q18" s="18">
        <f t="shared" si="4"/>
        <v>0</v>
      </c>
      <c r="R18" s="18">
        <f>D18+E18+H18+I18</f>
        <v>1</v>
      </c>
      <c r="T18" s="17"/>
      <c r="Y18"/>
      <c r="Z18"/>
      <c r="AA18"/>
    </row>
    <row r="19" spans="1:29" ht="15">
      <c r="A19" s="19">
        <v>32587</v>
      </c>
      <c r="B19" s="34"/>
      <c r="C19" s="34"/>
      <c r="D19" s="34"/>
      <c r="E19" s="34"/>
      <c r="F19" s="33">
        <v>1</v>
      </c>
      <c r="G19" s="34"/>
      <c r="H19" s="33"/>
      <c r="I19" s="33"/>
      <c r="J19" s="18">
        <f t="shared" si="0"/>
        <v>0</v>
      </c>
      <c r="K19" s="18">
        <f t="shared" si="1"/>
        <v>1</v>
      </c>
      <c r="L19" s="18">
        <f t="shared" si="7"/>
        <v>1</v>
      </c>
      <c r="M19" s="18">
        <f t="shared" si="7"/>
        <v>2</v>
      </c>
      <c r="N19" s="14">
        <f t="shared" si="2"/>
        <v>0.4838709677419355</v>
      </c>
      <c r="O19" s="21">
        <f t="shared" si="8"/>
        <v>1.4516129032258065</v>
      </c>
      <c r="P19" s="14">
        <f t="shared" si="3"/>
        <v>4.838709677419354</v>
      </c>
      <c r="Q19" s="18">
        <f t="shared" si="4"/>
        <v>1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2.75">
      <c r="A20" s="19">
        <v>32588</v>
      </c>
      <c r="B20" s="34"/>
      <c r="C20" s="34"/>
      <c r="D20" s="33"/>
      <c r="E20" s="33"/>
      <c r="F20" s="33"/>
      <c r="G20" s="34"/>
      <c r="H20" s="33"/>
      <c r="I20" s="33"/>
      <c r="J20" s="18">
        <f t="shared" si="0"/>
        <v>0</v>
      </c>
      <c r="K20" s="18">
        <f t="shared" si="1"/>
        <v>0</v>
      </c>
      <c r="L20" s="18">
        <f t="shared" si="7"/>
        <v>1</v>
      </c>
      <c r="M20" s="18">
        <f t="shared" si="7"/>
        <v>2</v>
      </c>
      <c r="N20" s="14">
        <f t="shared" si="2"/>
        <v>0</v>
      </c>
      <c r="O20" s="21">
        <f t="shared" si="8"/>
        <v>1.4516129032258065</v>
      </c>
      <c r="P20" s="14">
        <f t="shared" si="3"/>
        <v>4.838709677419354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33">
        <v>1</v>
      </c>
      <c r="C21" s="33"/>
      <c r="D21" s="33"/>
      <c r="E21" s="33"/>
      <c r="F21" s="33">
        <v>1</v>
      </c>
      <c r="G21" s="33"/>
      <c r="H21" s="33"/>
      <c r="I21" s="33"/>
      <c r="J21" s="18">
        <f t="shared" si="0"/>
        <v>1</v>
      </c>
      <c r="K21" s="18">
        <f t="shared" si="1"/>
        <v>1</v>
      </c>
      <c r="L21" s="18">
        <f t="shared" si="7"/>
        <v>2</v>
      </c>
      <c r="M21" s="18">
        <f t="shared" si="7"/>
        <v>3</v>
      </c>
      <c r="N21" s="14">
        <f t="shared" si="2"/>
        <v>0.967741935483871</v>
      </c>
      <c r="O21" s="21">
        <f t="shared" si="8"/>
        <v>2.4193548387096775</v>
      </c>
      <c r="P21" s="14">
        <f t="shared" si="3"/>
        <v>8.064516129032258</v>
      </c>
      <c r="Q21" s="18">
        <f t="shared" si="4"/>
        <v>2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33">
        <v>1</v>
      </c>
      <c r="C22" s="34">
        <v>1</v>
      </c>
      <c r="D22" s="33"/>
      <c r="E22" s="33"/>
      <c r="F22" s="34">
        <v>1</v>
      </c>
      <c r="G22" s="34"/>
      <c r="H22" s="33"/>
      <c r="I22" s="33"/>
      <c r="J22" s="18">
        <f t="shared" si="0"/>
        <v>2</v>
      </c>
      <c r="K22" s="18">
        <f t="shared" si="1"/>
        <v>1</v>
      </c>
      <c r="L22" s="18">
        <f t="shared" si="7"/>
        <v>4</v>
      </c>
      <c r="M22" s="18">
        <f t="shared" si="7"/>
        <v>4</v>
      </c>
      <c r="N22" s="14">
        <f t="shared" si="2"/>
        <v>1.4516129032258065</v>
      </c>
      <c r="O22" s="21">
        <f t="shared" si="8"/>
        <v>3.870967741935484</v>
      </c>
      <c r="P22" s="14">
        <f t="shared" si="3"/>
        <v>12.903225806451612</v>
      </c>
      <c r="Q22" s="18">
        <f t="shared" si="4"/>
        <v>3</v>
      </c>
      <c r="R22" s="18">
        <f t="shared" si="5"/>
        <v>0</v>
      </c>
      <c r="X22" s="13"/>
      <c r="Y22" s="13"/>
    </row>
    <row r="23" spans="1:25" ht="15">
      <c r="A23" s="19">
        <v>32591</v>
      </c>
      <c r="B23" s="33"/>
      <c r="C23" s="33">
        <v>1</v>
      </c>
      <c r="D23" s="33"/>
      <c r="E23" s="33"/>
      <c r="F23" s="33">
        <v>3</v>
      </c>
      <c r="G23" s="33">
        <v>3</v>
      </c>
      <c r="H23" s="33"/>
      <c r="I23" s="33">
        <v>1</v>
      </c>
      <c r="J23" s="18">
        <f t="shared" si="0"/>
        <v>1</v>
      </c>
      <c r="K23" s="18">
        <f t="shared" si="1"/>
        <v>5</v>
      </c>
      <c r="L23" s="18">
        <f t="shared" si="7"/>
        <v>5</v>
      </c>
      <c r="M23" s="18">
        <f t="shared" si="7"/>
        <v>9</v>
      </c>
      <c r="N23" s="14">
        <f t="shared" si="2"/>
        <v>2.903225806451613</v>
      </c>
      <c r="O23" s="21">
        <f t="shared" si="8"/>
        <v>6.774193548387097</v>
      </c>
      <c r="P23" s="14">
        <f t="shared" si="3"/>
        <v>22.580645161290324</v>
      </c>
      <c r="Q23" s="18">
        <f t="shared" si="4"/>
        <v>7</v>
      </c>
      <c r="R23" s="18">
        <f t="shared" si="5"/>
        <v>1</v>
      </c>
      <c r="T23" s="17"/>
      <c r="X23" s="13"/>
      <c r="Y23" s="13"/>
    </row>
    <row r="24" spans="1:25" ht="15">
      <c r="A24" s="19">
        <v>32592</v>
      </c>
      <c r="B24" s="34"/>
      <c r="C24" s="34"/>
      <c r="D24" s="33"/>
      <c r="E24" s="34"/>
      <c r="F24" s="33"/>
      <c r="G24" s="34"/>
      <c r="H24" s="33"/>
      <c r="I24" s="33"/>
      <c r="J24" s="18">
        <f t="shared" si="0"/>
        <v>0</v>
      </c>
      <c r="K24" s="18">
        <f t="shared" si="1"/>
        <v>0</v>
      </c>
      <c r="L24" s="18">
        <f t="shared" si="7"/>
        <v>5</v>
      </c>
      <c r="M24" s="18">
        <f t="shared" si="7"/>
        <v>9</v>
      </c>
      <c r="N24" s="14">
        <f t="shared" si="2"/>
        <v>0</v>
      </c>
      <c r="O24" s="21">
        <f t="shared" si="8"/>
        <v>6.774193548387097</v>
      </c>
      <c r="P24" s="14">
        <f t="shared" si="3"/>
        <v>22.580645161290324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34"/>
      <c r="C25" s="34"/>
      <c r="D25" s="34"/>
      <c r="E25" s="33"/>
      <c r="F25" s="33"/>
      <c r="G25" s="34"/>
      <c r="H25" s="33"/>
      <c r="I25" s="33"/>
      <c r="J25" s="18">
        <f t="shared" si="0"/>
        <v>0</v>
      </c>
      <c r="K25" s="18">
        <f t="shared" si="1"/>
        <v>0</v>
      </c>
      <c r="L25" s="18">
        <f aca="true" t="shared" si="9" ref="L25:M44">L24+J25</f>
        <v>5</v>
      </c>
      <c r="M25" s="18">
        <f t="shared" si="9"/>
        <v>9</v>
      </c>
      <c r="N25" s="14">
        <f t="shared" si="2"/>
        <v>0</v>
      </c>
      <c r="O25" s="21">
        <f t="shared" si="8"/>
        <v>6.774193548387097</v>
      </c>
      <c r="P25" s="14">
        <f t="shared" si="3"/>
        <v>22.580645161290324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33">
        <v>6</v>
      </c>
      <c r="C26" s="34">
        <v>3</v>
      </c>
      <c r="D26" s="34"/>
      <c r="E26" s="34">
        <v>2</v>
      </c>
      <c r="F26" s="34">
        <v>3</v>
      </c>
      <c r="G26" s="34">
        <v>6</v>
      </c>
      <c r="H26" s="33"/>
      <c r="I26" s="33"/>
      <c r="J26" s="18">
        <f t="shared" si="0"/>
        <v>7</v>
      </c>
      <c r="K26" s="18">
        <f t="shared" si="1"/>
        <v>9</v>
      </c>
      <c r="L26" s="18">
        <f t="shared" si="9"/>
        <v>12</v>
      </c>
      <c r="M26" s="18">
        <f t="shared" si="9"/>
        <v>18</v>
      </c>
      <c r="N26" s="14">
        <f t="shared" si="2"/>
        <v>7.741935483870968</v>
      </c>
      <c r="O26" s="21">
        <f t="shared" si="8"/>
        <v>14.516129032258064</v>
      </c>
      <c r="P26" s="14">
        <f t="shared" si="3"/>
        <v>48.38709677419354</v>
      </c>
      <c r="Q26" s="18">
        <f t="shared" si="4"/>
        <v>18</v>
      </c>
      <c r="R26" s="18">
        <f t="shared" si="5"/>
        <v>2</v>
      </c>
      <c r="T26" s="17"/>
      <c r="X26" s="13"/>
      <c r="Y26" s="13"/>
    </row>
    <row r="27" spans="1:25" ht="15">
      <c r="A27" s="19">
        <v>32595</v>
      </c>
      <c r="B27" s="33"/>
      <c r="C27" s="33"/>
      <c r="D27" s="33"/>
      <c r="E27" s="33"/>
      <c r="F27" s="33"/>
      <c r="G27" s="33"/>
      <c r="H27" s="33"/>
      <c r="I27" s="33"/>
      <c r="J27" s="18">
        <f t="shared" si="0"/>
        <v>0</v>
      </c>
      <c r="K27" s="18">
        <f t="shared" si="1"/>
        <v>0</v>
      </c>
      <c r="L27" s="18">
        <f t="shared" si="9"/>
        <v>12</v>
      </c>
      <c r="M27" s="18">
        <f t="shared" si="9"/>
        <v>18</v>
      </c>
      <c r="N27" s="14">
        <f t="shared" si="2"/>
        <v>0</v>
      </c>
      <c r="O27" s="21">
        <f t="shared" si="8"/>
        <v>14.516129032258064</v>
      </c>
      <c r="P27" s="14">
        <f t="shared" si="3"/>
        <v>48.38709677419354</v>
      </c>
      <c r="Q27" s="18">
        <f t="shared" si="4"/>
        <v>0</v>
      </c>
      <c r="R27" s="18">
        <f t="shared" si="5"/>
        <v>0</v>
      </c>
      <c r="T27" s="17"/>
      <c r="X27" s="13"/>
      <c r="Y27" s="13"/>
    </row>
    <row r="28" spans="1:20" ht="12.75">
      <c r="A28" s="19">
        <v>32596</v>
      </c>
      <c r="B28" s="33"/>
      <c r="C28" s="34"/>
      <c r="D28" s="34"/>
      <c r="E28" s="34"/>
      <c r="F28" s="34"/>
      <c r="G28" s="34"/>
      <c r="H28" s="34"/>
      <c r="I28" s="33"/>
      <c r="J28" s="18">
        <f t="shared" si="0"/>
        <v>0</v>
      </c>
      <c r="K28" s="18">
        <f t="shared" si="1"/>
        <v>0</v>
      </c>
      <c r="L28" s="18">
        <f t="shared" si="9"/>
        <v>12</v>
      </c>
      <c r="M28" s="18">
        <f t="shared" si="9"/>
        <v>18</v>
      </c>
      <c r="N28" s="14">
        <f t="shared" si="2"/>
        <v>0</v>
      </c>
      <c r="O28" s="21">
        <f t="shared" si="8"/>
        <v>14.516129032258064</v>
      </c>
      <c r="P28" s="14">
        <f t="shared" si="3"/>
        <v>48.38709677419354</v>
      </c>
      <c r="Q28" s="18">
        <f t="shared" si="4"/>
        <v>0</v>
      </c>
      <c r="R28" s="18">
        <f t="shared" si="5"/>
        <v>0</v>
      </c>
      <c r="T28" s="17"/>
    </row>
    <row r="29" spans="1:18" ht="12.75">
      <c r="A29" s="19">
        <v>32597</v>
      </c>
      <c r="B29" s="33"/>
      <c r="C29" s="33"/>
      <c r="D29" s="33"/>
      <c r="E29" s="33"/>
      <c r="F29" s="33"/>
      <c r="G29" s="33"/>
      <c r="H29" s="33"/>
      <c r="I29" s="33"/>
      <c r="J29" s="18">
        <f t="shared" si="0"/>
        <v>0</v>
      </c>
      <c r="K29" s="18">
        <f t="shared" si="1"/>
        <v>0</v>
      </c>
      <c r="L29" s="18">
        <f t="shared" si="9"/>
        <v>12</v>
      </c>
      <c r="M29" s="18">
        <f t="shared" si="9"/>
        <v>18</v>
      </c>
      <c r="N29" s="14">
        <f t="shared" si="2"/>
        <v>0</v>
      </c>
      <c r="O29" s="21">
        <f t="shared" si="8"/>
        <v>14.516129032258064</v>
      </c>
      <c r="P29" s="14">
        <f t="shared" si="3"/>
        <v>48.38709677419354</v>
      </c>
      <c r="Q29" s="18">
        <f t="shared" si="4"/>
        <v>0</v>
      </c>
      <c r="R29" s="18">
        <f t="shared" si="5"/>
        <v>0</v>
      </c>
    </row>
    <row r="30" spans="1:20" ht="12.75">
      <c r="A30" s="19">
        <v>32598</v>
      </c>
      <c r="B30" s="33"/>
      <c r="C30" s="33"/>
      <c r="D30" s="33"/>
      <c r="E30" s="33"/>
      <c r="F30" s="33">
        <v>1</v>
      </c>
      <c r="G30" s="33"/>
      <c r="H30" s="33"/>
      <c r="I30" s="33"/>
      <c r="J30" s="18">
        <f t="shared" si="0"/>
        <v>0</v>
      </c>
      <c r="K30" s="18">
        <f t="shared" si="1"/>
        <v>1</v>
      </c>
      <c r="L30" s="18">
        <f t="shared" si="9"/>
        <v>12</v>
      </c>
      <c r="M30" s="18">
        <f t="shared" si="9"/>
        <v>19</v>
      </c>
      <c r="N30" s="14">
        <f t="shared" si="2"/>
        <v>0.4838709677419355</v>
      </c>
      <c r="O30" s="21">
        <f t="shared" si="8"/>
        <v>15</v>
      </c>
      <c r="P30" s="14">
        <f t="shared" si="3"/>
        <v>49.99999999999999</v>
      </c>
      <c r="Q30" s="18">
        <f t="shared" si="4"/>
        <v>1</v>
      </c>
      <c r="R30" s="18">
        <f t="shared" si="5"/>
        <v>0</v>
      </c>
      <c r="T30" s="17"/>
    </row>
    <row r="31" spans="1:20" ht="12.75">
      <c r="A31" s="19">
        <v>32599</v>
      </c>
      <c r="B31" s="34"/>
      <c r="C31" s="34"/>
      <c r="D31" s="34"/>
      <c r="E31" s="33"/>
      <c r="F31" s="34"/>
      <c r="G31" s="34"/>
      <c r="H31" s="33"/>
      <c r="I31" s="34"/>
      <c r="J31" s="18">
        <f t="shared" si="0"/>
        <v>0</v>
      </c>
      <c r="K31" s="18">
        <f t="shared" si="1"/>
        <v>0</v>
      </c>
      <c r="L31" s="18">
        <f t="shared" si="9"/>
        <v>12</v>
      </c>
      <c r="M31" s="18">
        <f t="shared" si="9"/>
        <v>19</v>
      </c>
      <c r="N31" s="14">
        <f t="shared" si="2"/>
        <v>0</v>
      </c>
      <c r="O31" s="21">
        <f t="shared" si="8"/>
        <v>15</v>
      </c>
      <c r="P31" s="14">
        <f t="shared" si="3"/>
        <v>49.99999999999999</v>
      </c>
      <c r="Q31" s="18">
        <f t="shared" si="4"/>
        <v>0</v>
      </c>
      <c r="R31" s="18">
        <f t="shared" si="5"/>
        <v>0</v>
      </c>
      <c r="T31" s="17"/>
    </row>
    <row r="32" spans="1:18" ht="12.75">
      <c r="A32" s="19">
        <v>32600</v>
      </c>
      <c r="B32" s="34">
        <v>3</v>
      </c>
      <c r="C32" s="34">
        <v>1</v>
      </c>
      <c r="D32" s="33"/>
      <c r="E32" s="33"/>
      <c r="F32" s="34"/>
      <c r="G32" s="34"/>
      <c r="H32" s="33"/>
      <c r="I32" s="33"/>
      <c r="J32" s="18">
        <f t="shared" si="0"/>
        <v>4</v>
      </c>
      <c r="K32" s="18">
        <f t="shared" si="1"/>
        <v>0</v>
      </c>
      <c r="L32" s="18">
        <f t="shared" si="9"/>
        <v>16</v>
      </c>
      <c r="M32" s="18">
        <f t="shared" si="9"/>
        <v>19</v>
      </c>
      <c r="N32" s="14">
        <f t="shared" si="2"/>
        <v>1.935483870967742</v>
      </c>
      <c r="O32" s="21">
        <f t="shared" si="8"/>
        <v>16.935483870967744</v>
      </c>
      <c r="P32" s="14">
        <f t="shared" si="3"/>
        <v>56.45161290322581</v>
      </c>
      <c r="Q32" s="18">
        <f t="shared" si="4"/>
        <v>4</v>
      </c>
      <c r="R32" s="18">
        <f t="shared" si="5"/>
        <v>0</v>
      </c>
    </row>
    <row r="33" spans="1:18" ht="12.75">
      <c r="A33" s="19">
        <v>32601</v>
      </c>
      <c r="B33" s="33">
        <v>1</v>
      </c>
      <c r="C33" s="33">
        <v>4</v>
      </c>
      <c r="D33" s="33"/>
      <c r="E33" s="33"/>
      <c r="F33" s="33">
        <v>1</v>
      </c>
      <c r="G33" s="33"/>
      <c r="H33" s="33"/>
      <c r="I33" s="33"/>
      <c r="J33" s="18">
        <f t="shared" si="0"/>
        <v>5</v>
      </c>
      <c r="K33" s="18">
        <f t="shared" si="1"/>
        <v>1</v>
      </c>
      <c r="L33" s="18">
        <f t="shared" si="9"/>
        <v>21</v>
      </c>
      <c r="M33" s="18">
        <f t="shared" si="9"/>
        <v>20</v>
      </c>
      <c r="N33" s="14">
        <f t="shared" si="2"/>
        <v>2.903225806451613</v>
      </c>
      <c r="O33" s="21">
        <f t="shared" si="8"/>
        <v>19.838709677419356</v>
      </c>
      <c r="P33" s="14">
        <f t="shared" si="3"/>
        <v>66.12903225806451</v>
      </c>
      <c r="Q33" s="18">
        <f t="shared" si="4"/>
        <v>6</v>
      </c>
      <c r="R33" s="18">
        <f t="shared" si="5"/>
        <v>0</v>
      </c>
    </row>
    <row r="34" spans="1:18" ht="12.75">
      <c r="A34" s="19">
        <v>32602</v>
      </c>
      <c r="B34" s="34"/>
      <c r="C34" s="34"/>
      <c r="D34" s="34"/>
      <c r="E34" s="34"/>
      <c r="F34" s="33"/>
      <c r="G34" s="34"/>
      <c r="H34" s="33"/>
      <c r="I34" s="33"/>
      <c r="J34" s="18">
        <f t="shared" si="0"/>
        <v>0</v>
      </c>
      <c r="K34" s="18">
        <f t="shared" si="1"/>
        <v>0</v>
      </c>
      <c r="L34" s="18">
        <f t="shared" si="9"/>
        <v>21</v>
      </c>
      <c r="M34" s="18">
        <f t="shared" si="9"/>
        <v>20</v>
      </c>
      <c r="N34" s="14">
        <f t="shared" si="2"/>
        <v>0</v>
      </c>
      <c r="O34" s="21">
        <f t="shared" si="8"/>
        <v>19.838709677419356</v>
      </c>
      <c r="P34" s="14">
        <f t="shared" si="3"/>
        <v>66.12903225806451</v>
      </c>
      <c r="Q34" s="18">
        <f t="shared" si="4"/>
        <v>0</v>
      </c>
      <c r="R34" s="18">
        <f t="shared" si="5"/>
        <v>0</v>
      </c>
    </row>
    <row r="35" spans="1:18" ht="12.75">
      <c r="A35" s="19">
        <v>32603</v>
      </c>
      <c r="B35" s="33"/>
      <c r="C35" s="33">
        <v>2</v>
      </c>
      <c r="D35" s="33">
        <v>1</v>
      </c>
      <c r="E35" s="33"/>
      <c r="F35" s="33">
        <v>2</v>
      </c>
      <c r="G35" s="33">
        <v>4</v>
      </c>
      <c r="H35" s="33"/>
      <c r="I35" s="33"/>
      <c r="J35" s="18">
        <f t="shared" si="0"/>
        <v>1</v>
      </c>
      <c r="K35" s="18">
        <f t="shared" si="1"/>
        <v>6</v>
      </c>
      <c r="L35" s="18">
        <f t="shared" si="9"/>
        <v>22</v>
      </c>
      <c r="M35" s="18">
        <f t="shared" si="9"/>
        <v>26</v>
      </c>
      <c r="N35" s="14">
        <f t="shared" si="2"/>
        <v>3.3870967741935485</v>
      </c>
      <c r="O35" s="21">
        <f t="shared" si="8"/>
        <v>23.225806451612904</v>
      </c>
      <c r="P35" s="14">
        <f t="shared" si="3"/>
        <v>77.41935483870967</v>
      </c>
      <c r="Q35" s="18">
        <f t="shared" si="4"/>
        <v>8</v>
      </c>
      <c r="R35" s="18">
        <f t="shared" si="5"/>
        <v>1</v>
      </c>
    </row>
    <row r="36" spans="1:18" ht="12.75">
      <c r="A36" s="19">
        <v>32604</v>
      </c>
      <c r="B36" s="34"/>
      <c r="C36" s="34"/>
      <c r="D36" s="33"/>
      <c r="E36" s="33"/>
      <c r="F36" s="33"/>
      <c r="G36" s="34"/>
      <c r="H36" s="33"/>
      <c r="I36" s="33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22</v>
      </c>
      <c r="M36" s="18">
        <f t="shared" si="9"/>
        <v>26</v>
      </c>
      <c r="N36" s="14">
        <f aca="true" t="shared" si="12" ref="N36:N67">(+J36+K36)*($J$96/($J$96+$K$96))</f>
        <v>0</v>
      </c>
      <c r="O36" s="21">
        <f t="shared" si="8"/>
        <v>23.225806451612904</v>
      </c>
      <c r="P36" s="14">
        <f aca="true" t="shared" si="13" ref="P36:P67">O36*100/$N$96</f>
        <v>77.41935483870967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2.75">
      <c r="A37" s="19">
        <v>32605</v>
      </c>
      <c r="B37" s="33"/>
      <c r="C37" s="33"/>
      <c r="D37" s="33"/>
      <c r="E37" s="33"/>
      <c r="F37" s="33"/>
      <c r="G37" s="33"/>
      <c r="H37" s="33"/>
      <c r="I37" s="33"/>
      <c r="J37" s="18">
        <f t="shared" si="10"/>
        <v>0</v>
      </c>
      <c r="K37" s="18">
        <f t="shared" si="11"/>
        <v>0</v>
      </c>
      <c r="L37" s="18">
        <f t="shared" si="9"/>
        <v>22</v>
      </c>
      <c r="M37" s="18">
        <f t="shared" si="9"/>
        <v>26</v>
      </c>
      <c r="N37" s="14">
        <f t="shared" si="12"/>
        <v>0</v>
      </c>
      <c r="O37" s="21">
        <f aca="true" t="shared" si="16" ref="O37:O68">O36+N37</f>
        <v>23.225806451612904</v>
      </c>
      <c r="P37" s="14">
        <f t="shared" si="13"/>
        <v>77.41935483870967</v>
      </c>
      <c r="Q37" s="18">
        <f t="shared" si="14"/>
        <v>0</v>
      </c>
      <c r="R37" s="18">
        <f t="shared" si="15"/>
        <v>0</v>
      </c>
    </row>
    <row r="38" spans="1:18" ht="12.75">
      <c r="A38" s="19">
        <v>32606</v>
      </c>
      <c r="B38" s="34"/>
      <c r="C38" s="34"/>
      <c r="D38" s="33"/>
      <c r="E38" s="33"/>
      <c r="F38" s="33"/>
      <c r="G38" s="34"/>
      <c r="H38" s="33"/>
      <c r="I38" s="33"/>
      <c r="J38" s="18">
        <f t="shared" si="10"/>
        <v>0</v>
      </c>
      <c r="K38" s="18">
        <f t="shared" si="11"/>
        <v>0</v>
      </c>
      <c r="L38" s="18">
        <f t="shared" si="9"/>
        <v>22</v>
      </c>
      <c r="M38" s="18">
        <f t="shared" si="9"/>
        <v>26</v>
      </c>
      <c r="N38" s="14">
        <f t="shared" si="12"/>
        <v>0</v>
      </c>
      <c r="O38" s="21">
        <f t="shared" si="16"/>
        <v>23.225806451612904</v>
      </c>
      <c r="P38" s="14">
        <f t="shared" si="13"/>
        <v>77.41935483870967</v>
      </c>
      <c r="Q38" s="18">
        <f t="shared" si="14"/>
        <v>0</v>
      </c>
      <c r="R38" s="18">
        <f t="shared" si="15"/>
        <v>0</v>
      </c>
    </row>
    <row r="39" spans="1:19" ht="12.75">
      <c r="A39" s="19">
        <v>32607</v>
      </c>
      <c r="B39" s="34"/>
      <c r="C39" s="34"/>
      <c r="D39" s="33"/>
      <c r="E39" s="33"/>
      <c r="F39" s="33"/>
      <c r="G39" s="34"/>
      <c r="H39" s="34"/>
      <c r="I39" s="33"/>
      <c r="J39" s="18">
        <f t="shared" si="10"/>
        <v>0</v>
      </c>
      <c r="K39" s="18">
        <f t="shared" si="11"/>
        <v>0</v>
      </c>
      <c r="L39" s="18">
        <f t="shared" si="9"/>
        <v>22</v>
      </c>
      <c r="M39" s="18">
        <f t="shared" si="9"/>
        <v>26</v>
      </c>
      <c r="N39" s="14">
        <f t="shared" si="12"/>
        <v>0</v>
      </c>
      <c r="O39" s="21">
        <f t="shared" si="16"/>
        <v>23.225806451612904</v>
      </c>
      <c r="P39" s="14">
        <f t="shared" si="13"/>
        <v>77.41935483870967</v>
      </c>
      <c r="Q39" s="18">
        <f t="shared" si="14"/>
        <v>0</v>
      </c>
      <c r="R39" s="18">
        <f t="shared" si="15"/>
        <v>0</v>
      </c>
      <c r="S39" s="17"/>
    </row>
    <row r="40" spans="1:18" ht="12.75">
      <c r="A40" s="19">
        <v>32608</v>
      </c>
      <c r="B40" s="33"/>
      <c r="C40" s="33"/>
      <c r="D40" s="33"/>
      <c r="E40" s="33"/>
      <c r="F40" s="33"/>
      <c r="G40" s="33"/>
      <c r="H40" s="33"/>
      <c r="I40" s="33"/>
      <c r="J40" s="18">
        <f t="shared" si="10"/>
        <v>0</v>
      </c>
      <c r="K40" s="18">
        <f t="shared" si="11"/>
        <v>0</v>
      </c>
      <c r="L40" s="18">
        <f t="shared" si="9"/>
        <v>22</v>
      </c>
      <c r="M40" s="18">
        <f t="shared" si="9"/>
        <v>26</v>
      </c>
      <c r="N40" s="14">
        <f t="shared" si="12"/>
        <v>0</v>
      </c>
      <c r="O40" s="21">
        <f t="shared" si="16"/>
        <v>23.225806451612904</v>
      </c>
      <c r="P40" s="14">
        <f t="shared" si="13"/>
        <v>77.41935483870967</v>
      </c>
      <c r="Q40" s="18">
        <f t="shared" si="14"/>
        <v>0</v>
      </c>
      <c r="R40" s="18">
        <f t="shared" si="15"/>
        <v>0</v>
      </c>
    </row>
    <row r="41" spans="1:18" ht="12.75">
      <c r="A41" s="19">
        <v>32609</v>
      </c>
      <c r="B41" s="33">
        <v>3</v>
      </c>
      <c r="C41" s="34">
        <v>1</v>
      </c>
      <c r="D41" s="34"/>
      <c r="E41" s="35"/>
      <c r="F41" s="33">
        <v>1</v>
      </c>
      <c r="G41" s="34">
        <v>2</v>
      </c>
      <c r="H41" s="33">
        <v>1</v>
      </c>
      <c r="I41" s="33"/>
      <c r="J41" s="18">
        <f t="shared" si="10"/>
        <v>4</v>
      </c>
      <c r="K41" s="18">
        <f t="shared" si="11"/>
        <v>2</v>
      </c>
      <c r="L41" s="18">
        <f t="shared" si="9"/>
        <v>26</v>
      </c>
      <c r="M41" s="18">
        <f t="shared" si="9"/>
        <v>28</v>
      </c>
      <c r="N41" s="14">
        <f t="shared" si="12"/>
        <v>2.903225806451613</v>
      </c>
      <c r="O41" s="21">
        <f t="shared" si="16"/>
        <v>26.129032258064516</v>
      </c>
      <c r="P41" s="14">
        <f t="shared" si="13"/>
        <v>87.09677419354838</v>
      </c>
      <c r="Q41" s="18">
        <f t="shared" si="14"/>
        <v>7</v>
      </c>
      <c r="R41" s="18">
        <f t="shared" si="15"/>
        <v>1</v>
      </c>
    </row>
    <row r="42" spans="1:18" ht="12.75">
      <c r="A42" s="19">
        <v>32610</v>
      </c>
      <c r="B42" s="33"/>
      <c r="C42" s="33"/>
      <c r="D42" s="33"/>
      <c r="E42" s="33"/>
      <c r="F42" s="33"/>
      <c r="G42" s="33"/>
      <c r="H42" s="33"/>
      <c r="I42" s="33"/>
      <c r="J42" s="18">
        <f t="shared" si="10"/>
        <v>0</v>
      </c>
      <c r="K42" s="18">
        <f t="shared" si="11"/>
        <v>0</v>
      </c>
      <c r="L42" s="18">
        <f t="shared" si="9"/>
        <v>26</v>
      </c>
      <c r="M42" s="18">
        <f t="shared" si="9"/>
        <v>28</v>
      </c>
      <c r="N42" s="14">
        <f t="shared" si="12"/>
        <v>0</v>
      </c>
      <c r="O42" s="21">
        <f t="shared" si="16"/>
        <v>26.129032258064516</v>
      </c>
      <c r="P42" s="14">
        <f t="shared" si="13"/>
        <v>87.09677419354838</v>
      </c>
      <c r="Q42" s="18">
        <f t="shared" si="14"/>
        <v>0</v>
      </c>
      <c r="R42" s="18">
        <f t="shared" si="15"/>
        <v>0</v>
      </c>
    </row>
    <row r="43" spans="1:18" ht="12.75">
      <c r="A43" s="19">
        <v>32611</v>
      </c>
      <c r="B43" s="33"/>
      <c r="C43" s="33"/>
      <c r="D43" s="33"/>
      <c r="E43" s="33"/>
      <c r="F43" s="33"/>
      <c r="G43" s="33"/>
      <c r="H43" s="33"/>
      <c r="I43" s="33"/>
      <c r="J43" s="18">
        <f t="shared" si="10"/>
        <v>0</v>
      </c>
      <c r="K43" s="18">
        <f t="shared" si="11"/>
        <v>0</v>
      </c>
      <c r="L43" s="18">
        <f t="shared" si="9"/>
        <v>26</v>
      </c>
      <c r="M43" s="18">
        <f t="shared" si="9"/>
        <v>28</v>
      </c>
      <c r="N43" s="14">
        <f t="shared" si="12"/>
        <v>0</v>
      </c>
      <c r="O43" s="21">
        <f t="shared" si="16"/>
        <v>26.129032258064516</v>
      </c>
      <c r="P43" s="14">
        <f t="shared" si="13"/>
        <v>87.09677419354838</v>
      </c>
      <c r="Q43" s="18">
        <f t="shared" si="14"/>
        <v>0</v>
      </c>
      <c r="R43" s="18">
        <f t="shared" si="15"/>
        <v>0</v>
      </c>
    </row>
    <row r="44" spans="1:18" ht="12.75">
      <c r="A44" s="19">
        <v>32612</v>
      </c>
      <c r="B44" s="33"/>
      <c r="C44" s="33"/>
      <c r="D44" s="33"/>
      <c r="E44" s="33"/>
      <c r="F44" s="33"/>
      <c r="G44" s="33"/>
      <c r="H44" s="33"/>
      <c r="I44" s="33"/>
      <c r="J44" s="18">
        <f t="shared" si="10"/>
        <v>0</v>
      </c>
      <c r="K44" s="18">
        <f t="shared" si="11"/>
        <v>0</v>
      </c>
      <c r="L44" s="18">
        <f t="shared" si="9"/>
        <v>26</v>
      </c>
      <c r="M44" s="18">
        <f t="shared" si="9"/>
        <v>28</v>
      </c>
      <c r="N44" s="14">
        <f t="shared" si="12"/>
        <v>0</v>
      </c>
      <c r="O44" s="21">
        <f t="shared" si="16"/>
        <v>26.129032258064516</v>
      </c>
      <c r="P44" s="14">
        <f t="shared" si="13"/>
        <v>87.09677419354838</v>
      </c>
      <c r="Q44" s="18">
        <f t="shared" si="14"/>
        <v>0</v>
      </c>
      <c r="R44" s="18">
        <f t="shared" si="15"/>
        <v>0</v>
      </c>
    </row>
    <row r="45" spans="1:18" ht="12.75">
      <c r="A45" s="19">
        <v>32613</v>
      </c>
      <c r="B45" s="34"/>
      <c r="C45" s="34">
        <v>1</v>
      </c>
      <c r="D45" s="33"/>
      <c r="E45" s="33">
        <v>1</v>
      </c>
      <c r="F45" s="33"/>
      <c r="G45" s="34"/>
      <c r="H45" s="33"/>
      <c r="I45" s="33"/>
      <c r="J45" s="18">
        <f t="shared" si="10"/>
        <v>0</v>
      </c>
      <c r="K45" s="18">
        <f t="shared" si="11"/>
        <v>0</v>
      </c>
      <c r="L45" s="18">
        <f aca="true" t="shared" si="17" ref="L45:M64">L44+J45</f>
        <v>26</v>
      </c>
      <c r="M45" s="18">
        <f t="shared" si="17"/>
        <v>28</v>
      </c>
      <c r="N45" s="14">
        <f t="shared" si="12"/>
        <v>0</v>
      </c>
      <c r="O45" s="21">
        <f t="shared" si="16"/>
        <v>26.129032258064516</v>
      </c>
      <c r="P45" s="14">
        <f t="shared" si="13"/>
        <v>87.09677419354838</v>
      </c>
      <c r="Q45" s="18">
        <f t="shared" si="14"/>
        <v>1</v>
      </c>
      <c r="R45" s="18">
        <f t="shared" si="15"/>
        <v>1</v>
      </c>
    </row>
    <row r="46" spans="1:18" ht="12.75">
      <c r="A46" s="19">
        <v>32614</v>
      </c>
      <c r="B46" s="33"/>
      <c r="C46" s="34"/>
      <c r="D46" s="33"/>
      <c r="E46" s="33"/>
      <c r="F46" s="34"/>
      <c r="G46" s="34"/>
      <c r="H46" s="33"/>
      <c r="I46" s="33"/>
      <c r="J46" s="18">
        <f t="shared" si="10"/>
        <v>0</v>
      </c>
      <c r="K46" s="18">
        <f t="shared" si="11"/>
        <v>0</v>
      </c>
      <c r="L46" s="18">
        <f t="shared" si="17"/>
        <v>26</v>
      </c>
      <c r="M46" s="18">
        <f t="shared" si="17"/>
        <v>28</v>
      </c>
      <c r="N46" s="14">
        <f t="shared" si="12"/>
        <v>0</v>
      </c>
      <c r="O46" s="21">
        <f t="shared" si="16"/>
        <v>26.129032258064516</v>
      </c>
      <c r="P46" s="14">
        <f t="shared" si="13"/>
        <v>87.09677419354838</v>
      </c>
      <c r="Q46" s="18">
        <f t="shared" si="14"/>
        <v>0</v>
      </c>
      <c r="R46" s="18">
        <f t="shared" si="15"/>
        <v>0</v>
      </c>
    </row>
    <row r="47" spans="1:18" ht="12.75">
      <c r="A47" s="19">
        <v>32615</v>
      </c>
      <c r="B47" s="33"/>
      <c r="C47" s="33"/>
      <c r="D47" s="33"/>
      <c r="E47" s="33"/>
      <c r="F47" s="33"/>
      <c r="G47" s="33"/>
      <c r="H47" s="33"/>
      <c r="I47" s="33">
        <v>1</v>
      </c>
      <c r="J47" s="18">
        <f t="shared" si="10"/>
        <v>0</v>
      </c>
      <c r="K47" s="18">
        <f t="shared" si="11"/>
        <v>-1</v>
      </c>
      <c r="L47" s="18">
        <f t="shared" si="17"/>
        <v>26</v>
      </c>
      <c r="M47" s="18">
        <f t="shared" si="17"/>
        <v>27</v>
      </c>
      <c r="N47" s="14">
        <f t="shared" si="12"/>
        <v>-0.4838709677419355</v>
      </c>
      <c r="O47" s="21">
        <f t="shared" si="16"/>
        <v>25.64516129032258</v>
      </c>
      <c r="P47" s="14">
        <f t="shared" si="13"/>
        <v>85.48387096774192</v>
      </c>
      <c r="Q47" s="18">
        <f t="shared" si="14"/>
        <v>0</v>
      </c>
      <c r="R47" s="18">
        <f t="shared" si="15"/>
        <v>1</v>
      </c>
    </row>
    <row r="48" spans="1:18" ht="12.75">
      <c r="A48" s="19">
        <v>32616</v>
      </c>
      <c r="B48" s="34"/>
      <c r="C48" s="34"/>
      <c r="D48" s="33"/>
      <c r="E48" s="33"/>
      <c r="F48" s="34"/>
      <c r="G48" s="34"/>
      <c r="H48" s="33"/>
      <c r="I48" s="33"/>
      <c r="J48" s="18">
        <f t="shared" si="10"/>
        <v>0</v>
      </c>
      <c r="K48" s="18">
        <f t="shared" si="11"/>
        <v>0</v>
      </c>
      <c r="L48" s="18">
        <f t="shared" si="17"/>
        <v>26</v>
      </c>
      <c r="M48" s="18">
        <f t="shared" si="17"/>
        <v>27</v>
      </c>
      <c r="N48" s="14">
        <f t="shared" si="12"/>
        <v>0</v>
      </c>
      <c r="O48" s="21">
        <f t="shared" si="16"/>
        <v>25.64516129032258</v>
      </c>
      <c r="P48" s="14">
        <f t="shared" si="13"/>
        <v>85.48387096774192</v>
      </c>
      <c r="Q48" s="18">
        <f t="shared" si="14"/>
        <v>0</v>
      </c>
      <c r="R48" s="18">
        <f t="shared" si="15"/>
        <v>0</v>
      </c>
    </row>
    <row r="49" spans="1:18" ht="12.75">
      <c r="A49" s="19">
        <v>32617</v>
      </c>
      <c r="B49" s="33"/>
      <c r="C49" s="33"/>
      <c r="D49" s="33"/>
      <c r="E49" s="33"/>
      <c r="F49" s="33"/>
      <c r="G49" s="33"/>
      <c r="H49" s="33"/>
      <c r="I49" s="33"/>
      <c r="J49" s="18">
        <f t="shared" si="10"/>
        <v>0</v>
      </c>
      <c r="K49" s="18">
        <f t="shared" si="11"/>
        <v>0</v>
      </c>
      <c r="L49" s="18">
        <f t="shared" si="17"/>
        <v>26</v>
      </c>
      <c r="M49" s="18">
        <f t="shared" si="17"/>
        <v>27</v>
      </c>
      <c r="N49" s="14">
        <f t="shared" si="12"/>
        <v>0</v>
      </c>
      <c r="O49" s="21">
        <f t="shared" si="16"/>
        <v>25.64516129032258</v>
      </c>
      <c r="P49" s="14">
        <f t="shared" si="13"/>
        <v>85.48387096774192</v>
      </c>
      <c r="Q49" s="18">
        <f t="shared" si="14"/>
        <v>0</v>
      </c>
      <c r="R49" s="18">
        <f t="shared" si="15"/>
        <v>0</v>
      </c>
    </row>
    <row r="50" spans="1:18" ht="12.75">
      <c r="A50" s="19">
        <v>32618</v>
      </c>
      <c r="B50" s="33"/>
      <c r="C50" s="34"/>
      <c r="D50" s="34"/>
      <c r="E50" s="34"/>
      <c r="F50" s="34"/>
      <c r="G50" s="34"/>
      <c r="H50" s="34"/>
      <c r="I50" s="33"/>
      <c r="J50" s="18">
        <f t="shared" si="10"/>
        <v>0</v>
      </c>
      <c r="K50" s="18">
        <f t="shared" si="11"/>
        <v>0</v>
      </c>
      <c r="L50" s="18">
        <f t="shared" si="17"/>
        <v>26</v>
      </c>
      <c r="M50" s="18">
        <f t="shared" si="17"/>
        <v>27</v>
      </c>
      <c r="N50" s="14">
        <f t="shared" si="12"/>
        <v>0</v>
      </c>
      <c r="O50" s="21">
        <f t="shared" si="16"/>
        <v>25.64516129032258</v>
      </c>
      <c r="P50" s="14">
        <f t="shared" si="13"/>
        <v>85.48387096774192</v>
      </c>
      <c r="Q50" s="18">
        <f t="shared" si="14"/>
        <v>0</v>
      </c>
      <c r="R50" s="18">
        <f t="shared" si="15"/>
        <v>0</v>
      </c>
    </row>
    <row r="51" spans="1:18" ht="12.75">
      <c r="A51" s="19">
        <v>32619</v>
      </c>
      <c r="B51" s="33"/>
      <c r="C51" s="33"/>
      <c r="D51" s="33"/>
      <c r="E51" s="33"/>
      <c r="F51" s="33"/>
      <c r="G51" s="33"/>
      <c r="H51" s="33"/>
      <c r="I51" s="33"/>
      <c r="J51" s="18">
        <f t="shared" si="10"/>
        <v>0</v>
      </c>
      <c r="K51" s="18">
        <f t="shared" si="11"/>
        <v>0</v>
      </c>
      <c r="L51" s="18">
        <f t="shared" si="17"/>
        <v>26</v>
      </c>
      <c r="M51" s="18">
        <f t="shared" si="17"/>
        <v>27</v>
      </c>
      <c r="N51" s="14">
        <f t="shared" si="12"/>
        <v>0</v>
      </c>
      <c r="O51" s="21">
        <f t="shared" si="16"/>
        <v>25.64516129032258</v>
      </c>
      <c r="P51" s="14">
        <f t="shared" si="13"/>
        <v>85.48387096774192</v>
      </c>
      <c r="Q51" s="18">
        <f t="shared" si="14"/>
        <v>0</v>
      </c>
      <c r="R51" s="18">
        <f t="shared" si="15"/>
        <v>0</v>
      </c>
    </row>
    <row r="52" spans="1:18" ht="12.75">
      <c r="A52" s="19">
        <v>32620</v>
      </c>
      <c r="B52" s="33">
        <v>1</v>
      </c>
      <c r="C52" s="34">
        <v>1</v>
      </c>
      <c r="D52" s="33"/>
      <c r="E52" s="33"/>
      <c r="F52" s="33"/>
      <c r="G52" s="34"/>
      <c r="H52" s="33"/>
      <c r="I52" s="33"/>
      <c r="J52" s="18">
        <f t="shared" si="10"/>
        <v>2</v>
      </c>
      <c r="K52" s="18">
        <f t="shared" si="11"/>
        <v>0</v>
      </c>
      <c r="L52" s="18">
        <f t="shared" si="17"/>
        <v>28</v>
      </c>
      <c r="M52" s="18">
        <f t="shared" si="17"/>
        <v>27</v>
      </c>
      <c r="N52" s="14">
        <f t="shared" si="12"/>
        <v>0.967741935483871</v>
      </c>
      <c r="O52" s="21">
        <f t="shared" si="16"/>
        <v>26.612903225806452</v>
      </c>
      <c r="P52" s="14">
        <f t="shared" si="13"/>
        <v>88.70967741935483</v>
      </c>
      <c r="Q52" s="18">
        <f t="shared" si="14"/>
        <v>2</v>
      </c>
      <c r="R52" s="18">
        <f t="shared" si="15"/>
        <v>0</v>
      </c>
    </row>
    <row r="53" spans="1:19" ht="12.75">
      <c r="A53" s="19">
        <v>32621</v>
      </c>
      <c r="B53" s="34"/>
      <c r="C53" s="34"/>
      <c r="D53" s="33"/>
      <c r="E53" s="33"/>
      <c r="F53" s="34"/>
      <c r="G53" s="34"/>
      <c r="H53" s="33"/>
      <c r="I53" s="33"/>
      <c r="J53" s="18">
        <f t="shared" si="10"/>
        <v>0</v>
      </c>
      <c r="K53" s="18">
        <f t="shared" si="11"/>
        <v>0</v>
      </c>
      <c r="L53" s="18">
        <f t="shared" si="17"/>
        <v>28</v>
      </c>
      <c r="M53" s="18">
        <f t="shared" si="17"/>
        <v>27</v>
      </c>
      <c r="N53" s="14">
        <f t="shared" si="12"/>
        <v>0</v>
      </c>
      <c r="O53" s="21">
        <f t="shared" si="16"/>
        <v>26.612903225806452</v>
      </c>
      <c r="P53" s="14">
        <f t="shared" si="13"/>
        <v>88.70967741935483</v>
      </c>
      <c r="Q53" s="18">
        <f t="shared" si="14"/>
        <v>0</v>
      </c>
      <c r="R53" s="18">
        <f t="shared" si="15"/>
        <v>0</v>
      </c>
      <c r="S53" s="17"/>
    </row>
    <row r="54" spans="1:18" ht="12.75">
      <c r="A54" s="19">
        <v>32622</v>
      </c>
      <c r="B54" s="33"/>
      <c r="C54" s="33"/>
      <c r="D54" s="33"/>
      <c r="E54" s="33"/>
      <c r="F54" s="33"/>
      <c r="G54" s="33"/>
      <c r="H54" s="33"/>
      <c r="I54" s="33"/>
      <c r="J54" s="18">
        <f t="shared" si="10"/>
        <v>0</v>
      </c>
      <c r="K54" s="18">
        <f t="shared" si="11"/>
        <v>0</v>
      </c>
      <c r="L54" s="18">
        <f t="shared" si="17"/>
        <v>28</v>
      </c>
      <c r="M54" s="18">
        <f t="shared" si="17"/>
        <v>27</v>
      </c>
      <c r="N54" s="14">
        <f t="shared" si="12"/>
        <v>0</v>
      </c>
      <c r="O54" s="21">
        <f t="shared" si="16"/>
        <v>26.612903225806452</v>
      </c>
      <c r="P54" s="14">
        <f t="shared" si="13"/>
        <v>88.70967741935483</v>
      </c>
      <c r="Q54" s="18">
        <f t="shared" si="14"/>
        <v>0</v>
      </c>
      <c r="R54" s="18">
        <f t="shared" si="15"/>
        <v>0</v>
      </c>
    </row>
    <row r="55" spans="1:18" ht="12.75">
      <c r="A55" s="19">
        <v>32623</v>
      </c>
      <c r="B55" s="34"/>
      <c r="C55" s="34"/>
      <c r="D55" s="34"/>
      <c r="E55" s="34"/>
      <c r="F55" s="34"/>
      <c r="G55" s="34"/>
      <c r="H55" s="34"/>
      <c r="I55" s="33"/>
      <c r="J55" s="18">
        <f t="shared" si="10"/>
        <v>0</v>
      </c>
      <c r="K55" s="18">
        <f t="shared" si="11"/>
        <v>0</v>
      </c>
      <c r="L55" s="18">
        <f t="shared" si="17"/>
        <v>28</v>
      </c>
      <c r="M55" s="18">
        <f t="shared" si="17"/>
        <v>27</v>
      </c>
      <c r="N55" s="14">
        <f t="shared" si="12"/>
        <v>0</v>
      </c>
      <c r="O55" s="21">
        <f t="shared" si="16"/>
        <v>26.612903225806452</v>
      </c>
      <c r="P55" s="14">
        <f t="shared" si="13"/>
        <v>88.70967741935483</v>
      </c>
      <c r="Q55" s="18">
        <f t="shared" si="14"/>
        <v>0</v>
      </c>
      <c r="R55" s="18">
        <f t="shared" si="15"/>
        <v>0</v>
      </c>
    </row>
    <row r="56" spans="1:18" ht="12.75">
      <c r="A56" s="19">
        <v>32624</v>
      </c>
      <c r="B56" s="33"/>
      <c r="C56" s="33"/>
      <c r="D56" s="33"/>
      <c r="E56" s="33"/>
      <c r="F56" s="33">
        <v>1</v>
      </c>
      <c r="G56" s="33"/>
      <c r="H56" s="33"/>
      <c r="I56" s="33"/>
      <c r="J56" s="18">
        <f t="shared" si="10"/>
        <v>0</v>
      </c>
      <c r="K56" s="18">
        <f t="shared" si="11"/>
        <v>1</v>
      </c>
      <c r="L56" s="18">
        <f t="shared" si="17"/>
        <v>28</v>
      </c>
      <c r="M56" s="18">
        <f t="shared" si="17"/>
        <v>28</v>
      </c>
      <c r="N56" s="14">
        <f t="shared" si="12"/>
        <v>0.4838709677419355</v>
      </c>
      <c r="O56" s="21">
        <f t="shared" si="16"/>
        <v>27.096774193548388</v>
      </c>
      <c r="P56" s="14">
        <f t="shared" si="13"/>
        <v>90.3225806451613</v>
      </c>
      <c r="Q56" s="18">
        <f t="shared" si="14"/>
        <v>1</v>
      </c>
      <c r="R56" s="18">
        <f t="shared" si="15"/>
        <v>0</v>
      </c>
    </row>
    <row r="57" spans="1:18" ht="12.75">
      <c r="A57" s="19">
        <v>32625</v>
      </c>
      <c r="B57" s="34"/>
      <c r="C57" s="34"/>
      <c r="D57" s="33"/>
      <c r="E57" s="33"/>
      <c r="F57" s="34"/>
      <c r="G57" s="34"/>
      <c r="H57" s="33"/>
      <c r="I57" s="34"/>
      <c r="J57" s="18">
        <f t="shared" si="10"/>
        <v>0</v>
      </c>
      <c r="K57" s="18">
        <f t="shared" si="11"/>
        <v>0</v>
      </c>
      <c r="L57" s="18">
        <f t="shared" si="17"/>
        <v>28</v>
      </c>
      <c r="M57" s="18">
        <f t="shared" si="17"/>
        <v>28</v>
      </c>
      <c r="N57" s="14">
        <f t="shared" si="12"/>
        <v>0</v>
      </c>
      <c r="O57" s="21">
        <f t="shared" si="16"/>
        <v>27.096774193548388</v>
      </c>
      <c r="P57" s="14">
        <f t="shared" si="13"/>
        <v>90.3225806451613</v>
      </c>
      <c r="Q57" s="18">
        <f t="shared" si="14"/>
        <v>0</v>
      </c>
      <c r="R57" s="18">
        <f t="shared" si="15"/>
        <v>0</v>
      </c>
    </row>
    <row r="58" spans="1:18" ht="12.75">
      <c r="A58" s="19">
        <v>32626</v>
      </c>
      <c r="B58" s="33"/>
      <c r="C58" s="33"/>
      <c r="D58" s="33"/>
      <c r="E58" s="33"/>
      <c r="F58" s="33"/>
      <c r="G58" s="33"/>
      <c r="H58" s="33"/>
      <c r="I58" s="33"/>
      <c r="J58" s="18">
        <f t="shared" si="10"/>
        <v>0</v>
      </c>
      <c r="K58" s="18">
        <f t="shared" si="11"/>
        <v>0</v>
      </c>
      <c r="L58" s="18">
        <f t="shared" si="17"/>
        <v>28</v>
      </c>
      <c r="M58" s="18">
        <f t="shared" si="17"/>
        <v>28</v>
      </c>
      <c r="N58" s="14">
        <f t="shared" si="12"/>
        <v>0</v>
      </c>
      <c r="O58" s="21">
        <f t="shared" si="16"/>
        <v>27.096774193548388</v>
      </c>
      <c r="P58" s="14">
        <f t="shared" si="13"/>
        <v>90.3225806451613</v>
      </c>
      <c r="Q58" s="18">
        <f t="shared" si="14"/>
        <v>0</v>
      </c>
      <c r="R58" s="18">
        <f t="shared" si="15"/>
        <v>0</v>
      </c>
    </row>
    <row r="59" spans="1:18" ht="12.75">
      <c r="A59" s="19">
        <v>32627</v>
      </c>
      <c r="B59" s="33"/>
      <c r="C59" s="34"/>
      <c r="D59" s="33"/>
      <c r="E59" s="33"/>
      <c r="F59" s="33"/>
      <c r="G59" s="34">
        <v>1</v>
      </c>
      <c r="H59" s="33"/>
      <c r="I59" s="33"/>
      <c r="J59" s="18">
        <f t="shared" si="10"/>
        <v>0</v>
      </c>
      <c r="K59" s="18">
        <f t="shared" si="11"/>
        <v>1</v>
      </c>
      <c r="L59" s="18">
        <f t="shared" si="17"/>
        <v>28</v>
      </c>
      <c r="M59" s="18">
        <f t="shared" si="17"/>
        <v>29</v>
      </c>
      <c r="N59" s="14">
        <f t="shared" si="12"/>
        <v>0.4838709677419355</v>
      </c>
      <c r="O59" s="21">
        <f t="shared" si="16"/>
        <v>27.580645161290324</v>
      </c>
      <c r="P59" s="14">
        <f t="shared" si="13"/>
        <v>91.93548387096773</v>
      </c>
      <c r="Q59" s="18">
        <f t="shared" si="14"/>
        <v>1</v>
      </c>
      <c r="R59" s="18">
        <f t="shared" si="15"/>
        <v>0</v>
      </c>
    </row>
    <row r="60" spans="1:18" ht="12.75">
      <c r="A60" s="19">
        <v>32628</v>
      </c>
      <c r="B60" s="33"/>
      <c r="C60" s="33"/>
      <c r="D60" s="33"/>
      <c r="E60" s="33"/>
      <c r="F60" s="33"/>
      <c r="G60" s="33"/>
      <c r="H60" s="33"/>
      <c r="I60" s="33"/>
      <c r="J60" s="18">
        <f t="shared" si="10"/>
        <v>0</v>
      </c>
      <c r="K60" s="18">
        <f t="shared" si="11"/>
        <v>0</v>
      </c>
      <c r="L60" s="18">
        <f t="shared" si="17"/>
        <v>28</v>
      </c>
      <c r="M60" s="18">
        <f t="shared" si="17"/>
        <v>29</v>
      </c>
      <c r="N60" s="14">
        <f t="shared" si="12"/>
        <v>0</v>
      </c>
      <c r="O60" s="21">
        <f t="shared" si="16"/>
        <v>27.580645161290324</v>
      </c>
      <c r="P60" s="14">
        <f t="shared" si="13"/>
        <v>91.93548387096773</v>
      </c>
      <c r="Q60" s="18">
        <f t="shared" si="14"/>
        <v>0</v>
      </c>
      <c r="R60" s="18">
        <f t="shared" si="15"/>
        <v>0</v>
      </c>
    </row>
    <row r="61" spans="1:18" ht="12.75">
      <c r="A61" s="19">
        <v>32629</v>
      </c>
      <c r="B61" s="34"/>
      <c r="C61" s="33">
        <v>1</v>
      </c>
      <c r="D61" s="33"/>
      <c r="E61" s="33"/>
      <c r="F61" s="33"/>
      <c r="G61" s="34"/>
      <c r="H61" s="33"/>
      <c r="I61" s="33"/>
      <c r="J61" s="18">
        <f t="shared" si="10"/>
        <v>1</v>
      </c>
      <c r="K61" s="18">
        <f t="shared" si="11"/>
        <v>0</v>
      </c>
      <c r="L61" s="18">
        <f t="shared" si="17"/>
        <v>29</v>
      </c>
      <c r="M61" s="18">
        <f t="shared" si="17"/>
        <v>29</v>
      </c>
      <c r="N61" s="14">
        <f t="shared" si="12"/>
        <v>0.4838709677419355</v>
      </c>
      <c r="O61" s="21">
        <f t="shared" si="16"/>
        <v>28.06451612903226</v>
      </c>
      <c r="P61" s="14">
        <f t="shared" si="13"/>
        <v>93.54838709677418</v>
      </c>
      <c r="Q61" s="18">
        <f t="shared" si="14"/>
        <v>1</v>
      </c>
      <c r="R61" s="18">
        <f t="shared" si="15"/>
        <v>0</v>
      </c>
    </row>
    <row r="62" spans="1:18" ht="12.75">
      <c r="A62" s="19">
        <v>32630</v>
      </c>
      <c r="B62" s="33"/>
      <c r="C62" s="33"/>
      <c r="D62" s="33"/>
      <c r="E62" s="33"/>
      <c r="F62" s="33"/>
      <c r="G62" s="33"/>
      <c r="H62" s="33"/>
      <c r="I62" s="33"/>
      <c r="J62" s="18">
        <f t="shared" si="10"/>
        <v>0</v>
      </c>
      <c r="K62" s="18">
        <f t="shared" si="11"/>
        <v>0</v>
      </c>
      <c r="L62" s="18">
        <f t="shared" si="17"/>
        <v>29</v>
      </c>
      <c r="M62" s="18">
        <f t="shared" si="17"/>
        <v>29</v>
      </c>
      <c r="N62" s="14">
        <f t="shared" si="12"/>
        <v>0</v>
      </c>
      <c r="O62" s="21">
        <f t="shared" si="16"/>
        <v>28.06451612903226</v>
      </c>
      <c r="P62" s="14">
        <f t="shared" si="13"/>
        <v>93.54838709677418</v>
      </c>
      <c r="Q62" s="18">
        <f t="shared" si="14"/>
        <v>0</v>
      </c>
      <c r="R62" s="18">
        <f t="shared" si="15"/>
        <v>0</v>
      </c>
    </row>
    <row r="63" spans="1:18" ht="12.75">
      <c r="A63" s="19">
        <v>32631</v>
      </c>
      <c r="B63" s="33"/>
      <c r="C63" s="34"/>
      <c r="D63" s="33"/>
      <c r="E63" s="34"/>
      <c r="F63" s="34"/>
      <c r="G63" s="34"/>
      <c r="H63" s="33"/>
      <c r="I63" s="34"/>
      <c r="J63" s="18">
        <f t="shared" si="10"/>
        <v>0</v>
      </c>
      <c r="K63" s="18">
        <f t="shared" si="11"/>
        <v>0</v>
      </c>
      <c r="L63" s="18">
        <f t="shared" si="17"/>
        <v>29</v>
      </c>
      <c r="M63" s="18">
        <f t="shared" si="17"/>
        <v>29</v>
      </c>
      <c r="N63" s="14">
        <f t="shared" si="12"/>
        <v>0</v>
      </c>
      <c r="O63" s="21">
        <f t="shared" si="16"/>
        <v>28.06451612903226</v>
      </c>
      <c r="P63" s="14">
        <f t="shared" si="13"/>
        <v>93.54838709677418</v>
      </c>
      <c r="Q63" s="18">
        <f t="shared" si="14"/>
        <v>0</v>
      </c>
      <c r="R63" s="18">
        <f t="shared" si="15"/>
        <v>0</v>
      </c>
    </row>
    <row r="64" spans="1:18" ht="12.75">
      <c r="A64" s="19">
        <v>32632</v>
      </c>
      <c r="B64" s="33"/>
      <c r="C64" s="34"/>
      <c r="D64" s="33"/>
      <c r="E64" s="33"/>
      <c r="F64" s="34"/>
      <c r="G64" s="34"/>
      <c r="H64" s="33"/>
      <c r="I64" s="34"/>
      <c r="J64" s="18">
        <f t="shared" si="10"/>
        <v>0</v>
      </c>
      <c r="K64" s="18">
        <f t="shared" si="11"/>
        <v>0</v>
      </c>
      <c r="L64" s="18">
        <f t="shared" si="17"/>
        <v>29</v>
      </c>
      <c r="M64" s="18">
        <f t="shared" si="17"/>
        <v>29</v>
      </c>
      <c r="N64" s="14">
        <f t="shared" si="12"/>
        <v>0</v>
      </c>
      <c r="O64" s="21">
        <f t="shared" si="16"/>
        <v>28.06451612903226</v>
      </c>
      <c r="P64" s="14">
        <f t="shared" si="13"/>
        <v>93.54838709677418</v>
      </c>
      <c r="Q64" s="18">
        <f t="shared" si="14"/>
        <v>0</v>
      </c>
      <c r="R64" s="18">
        <f t="shared" si="15"/>
        <v>0</v>
      </c>
    </row>
    <row r="65" spans="1:18" ht="12.75">
      <c r="A65" s="19">
        <v>32633</v>
      </c>
      <c r="B65" s="33"/>
      <c r="C65" s="33"/>
      <c r="D65" s="33"/>
      <c r="E65" s="33"/>
      <c r="F65" s="33"/>
      <c r="G65" s="33"/>
      <c r="H65" s="33"/>
      <c r="I65" s="33"/>
      <c r="J65" s="18">
        <f t="shared" si="10"/>
        <v>0</v>
      </c>
      <c r="K65" s="18">
        <f t="shared" si="11"/>
        <v>0</v>
      </c>
      <c r="L65" s="18">
        <f aca="true" t="shared" si="18" ref="L65:M84">L64+J65</f>
        <v>29</v>
      </c>
      <c r="M65" s="18">
        <f t="shared" si="18"/>
        <v>29</v>
      </c>
      <c r="N65" s="14">
        <f t="shared" si="12"/>
        <v>0</v>
      </c>
      <c r="O65" s="21">
        <f t="shared" si="16"/>
        <v>28.06451612903226</v>
      </c>
      <c r="P65" s="14">
        <f t="shared" si="13"/>
        <v>93.54838709677418</v>
      </c>
      <c r="Q65" s="18">
        <f t="shared" si="14"/>
        <v>0</v>
      </c>
      <c r="R65" s="18">
        <f t="shared" si="15"/>
        <v>0</v>
      </c>
    </row>
    <row r="66" spans="1:18" ht="12.75">
      <c r="A66" s="19">
        <v>32634</v>
      </c>
      <c r="B66" s="33"/>
      <c r="C66" s="34"/>
      <c r="D66" s="33"/>
      <c r="E66" s="35"/>
      <c r="F66" s="34"/>
      <c r="G66" s="34">
        <v>1</v>
      </c>
      <c r="H66" s="33"/>
      <c r="I66" s="33"/>
      <c r="J66" s="18">
        <f t="shared" si="10"/>
        <v>0</v>
      </c>
      <c r="K66" s="18">
        <f t="shared" si="11"/>
        <v>1</v>
      </c>
      <c r="L66" s="18">
        <f t="shared" si="18"/>
        <v>29</v>
      </c>
      <c r="M66" s="18">
        <f t="shared" si="18"/>
        <v>30</v>
      </c>
      <c r="N66" s="14">
        <f t="shared" si="12"/>
        <v>0.4838709677419355</v>
      </c>
      <c r="O66" s="21">
        <f t="shared" si="16"/>
        <v>28.548387096774196</v>
      </c>
      <c r="P66" s="14">
        <f t="shared" si="13"/>
        <v>95.16129032258064</v>
      </c>
      <c r="Q66" s="18">
        <f t="shared" si="14"/>
        <v>1</v>
      </c>
      <c r="R66" s="18">
        <f t="shared" si="15"/>
        <v>0</v>
      </c>
    </row>
    <row r="67" spans="1:19" ht="12.75">
      <c r="A67" s="19">
        <v>32635</v>
      </c>
      <c r="B67" s="33"/>
      <c r="C67" s="33"/>
      <c r="D67" s="33"/>
      <c r="E67" s="33"/>
      <c r="F67" s="33"/>
      <c r="G67" s="33"/>
      <c r="H67" s="33"/>
      <c r="I67" s="33"/>
      <c r="J67" s="18">
        <f t="shared" si="10"/>
        <v>0</v>
      </c>
      <c r="K67" s="18">
        <f t="shared" si="11"/>
        <v>0</v>
      </c>
      <c r="L67" s="18">
        <f t="shared" si="18"/>
        <v>29</v>
      </c>
      <c r="M67" s="18">
        <f t="shared" si="18"/>
        <v>30</v>
      </c>
      <c r="N67" s="14">
        <f t="shared" si="12"/>
        <v>0</v>
      </c>
      <c r="O67" s="21">
        <f t="shared" si="16"/>
        <v>28.548387096774196</v>
      </c>
      <c r="P67" s="14">
        <f t="shared" si="13"/>
        <v>95.16129032258064</v>
      </c>
      <c r="Q67" s="18">
        <f t="shared" si="14"/>
        <v>0</v>
      </c>
      <c r="R67" s="18">
        <f t="shared" si="15"/>
        <v>0</v>
      </c>
      <c r="S67" s="17"/>
    </row>
    <row r="68" spans="1:18" ht="12.75">
      <c r="A68" s="19">
        <v>32636</v>
      </c>
      <c r="B68" s="33"/>
      <c r="C68" s="33"/>
      <c r="D68" s="34"/>
      <c r="E68" s="34">
        <v>1</v>
      </c>
      <c r="F68" s="33"/>
      <c r="G68" s="34"/>
      <c r="H68" s="33"/>
      <c r="I68" s="34"/>
      <c r="J68" s="18">
        <f aca="true" t="shared" si="19" ref="J68:J94">+B68+C68-D68-E68</f>
        <v>-1</v>
      </c>
      <c r="K68" s="18">
        <f aca="true" t="shared" si="20" ref="K68:K94">+F68+G68-H68-I68</f>
        <v>0</v>
      </c>
      <c r="L68" s="18">
        <f t="shared" si="18"/>
        <v>28</v>
      </c>
      <c r="M68" s="18">
        <f t="shared" si="18"/>
        <v>30</v>
      </c>
      <c r="N68" s="14">
        <f aca="true" t="shared" si="21" ref="N68:N94">(+J68+K68)*($J$96/($J$96+$K$96))</f>
        <v>-0.4838709677419355</v>
      </c>
      <c r="O68" s="21">
        <f t="shared" si="16"/>
        <v>28.06451612903226</v>
      </c>
      <c r="P68" s="14">
        <f aca="true" t="shared" si="22" ref="P68:P94">O68*100/$N$96</f>
        <v>93.54838709677418</v>
      </c>
      <c r="Q68" s="18">
        <f aca="true" t="shared" si="23" ref="Q68:Q94">+B68+C68+F68+G68</f>
        <v>0</v>
      </c>
      <c r="R68" s="18">
        <f aca="true" t="shared" si="24" ref="R68:R94">D68+E68+H68+I68</f>
        <v>1</v>
      </c>
    </row>
    <row r="69" spans="1:18" ht="12.75">
      <c r="A69" s="19">
        <v>32637</v>
      </c>
      <c r="B69" s="33"/>
      <c r="C69" s="33"/>
      <c r="D69" s="33"/>
      <c r="E69" s="33"/>
      <c r="F69" s="33"/>
      <c r="G69" s="33"/>
      <c r="H69" s="33"/>
      <c r="I69" s="33"/>
      <c r="J69" s="18">
        <f t="shared" si="19"/>
        <v>0</v>
      </c>
      <c r="K69" s="18">
        <f t="shared" si="20"/>
        <v>0</v>
      </c>
      <c r="L69" s="18">
        <f t="shared" si="18"/>
        <v>28</v>
      </c>
      <c r="M69" s="18">
        <f t="shared" si="18"/>
        <v>30</v>
      </c>
      <c r="N69" s="14">
        <f t="shared" si="21"/>
        <v>0</v>
      </c>
      <c r="O69" s="21">
        <f aca="true" t="shared" si="25" ref="O69:O94">O68+N69</f>
        <v>28.06451612903226</v>
      </c>
      <c r="P69" s="14">
        <f t="shared" si="22"/>
        <v>93.54838709677418</v>
      </c>
      <c r="Q69" s="18">
        <f t="shared" si="23"/>
        <v>0</v>
      </c>
      <c r="R69" s="18">
        <f t="shared" si="24"/>
        <v>0</v>
      </c>
    </row>
    <row r="70" spans="1:18" ht="12.75">
      <c r="A70" s="19">
        <v>32638</v>
      </c>
      <c r="B70" s="33"/>
      <c r="C70" s="34"/>
      <c r="D70" s="33"/>
      <c r="E70" s="33"/>
      <c r="F70" s="33"/>
      <c r="G70" s="33"/>
      <c r="H70" s="33"/>
      <c r="I70" s="33"/>
      <c r="J70" s="18">
        <f t="shared" si="19"/>
        <v>0</v>
      </c>
      <c r="K70" s="18">
        <f t="shared" si="20"/>
        <v>0</v>
      </c>
      <c r="L70" s="18">
        <f t="shared" si="18"/>
        <v>28</v>
      </c>
      <c r="M70" s="18">
        <f t="shared" si="18"/>
        <v>30</v>
      </c>
      <c r="N70" s="14">
        <f t="shared" si="21"/>
        <v>0</v>
      </c>
      <c r="O70" s="21">
        <f t="shared" si="25"/>
        <v>28.06451612903226</v>
      </c>
      <c r="P70" s="14">
        <f t="shared" si="22"/>
        <v>93.54838709677418</v>
      </c>
      <c r="Q70" s="18">
        <f t="shared" si="23"/>
        <v>0</v>
      </c>
      <c r="R70" s="18">
        <f t="shared" si="24"/>
        <v>0</v>
      </c>
    </row>
    <row r="71" spans="1:18" ht="12.75">
      <c r="A71" s="19">
        <v>32639</v>
      </c>
      <c r="B71" s="33"/>
      <c r="C71" s="34"/>
      <c r="D71" s="34"/>
      <c r="E71" s="33"/>
      <c r="F71" s="33"/>
      <c r="G71" s="34"/>
      <c r="H71" s="33"/>
      <c r="I71" s="33"/>
      <c r="J71" s="18">
        <f t="shared" si="19"/>
        <v>0</v>
      </c>
      <c r="K71" s="18">
        <f t="shared" si="20"/>
        <v>0</v>
      </c>
      <c r="L71" s="18">
        <f t="shared" si="18"/>
        <v>28</v>
      </c>
      <c r="M71" s="18">
        <f t="shared" si="18"/>
        <v>30</v>
      </c>
      <c r="N71" s="14">
        <f t="shared" si="21"/>
        <v>0</v>
      </c>
      <c r="O71" s="21">
        <f t="shared" si="25"/>
        <v>28.06451612903226</v>
      </c>
      <c r="P71" s="14">
        <f t="shared" si="22"/>
        <v>93.54838709677418</v>
      </c>
      <c r="Q71" s="18">
        <f t="shared" si="23"/>
        <v>0</v>
      </c>
      <c r="R71" s="18">
        <f t="shared" si="24"/>
        <v>0</v>
      </c>
    </row>
    <row r="72" spans="1:18" ht="12.75">
      <c r="A72" s="19">
        <v>32640</v>
      </c>
      <c r="B72" s="33"/>
      <c r="C72" s="33">
        <v>2</v>
      </c>
      <c r="D72" s="33"/>
      <c r="E72" s="33"/>
      <c r="F72" s="33"/>
      <c r="G72" s="33"/>
      <c r="H72" s="33"/>
      <c r="I72" s="33"/>
      <c r="J72" s="18">
        <f t="shared" si="19"/>
        <v>2</v>
      </c>
      <c r="K72" s="18">
        <f t="shared" si="20"/>
        <v>0</v>
      </c>
      <c r="L72" s="18">
        <f t="shared" si="18"/>
        <v>30</v>
      </c>
      <c r="M72" s="18">
        <f t="shared" si="18"/>
        <v>30</v>
      </c>
      <c r="N72" s="14">
        <f t="shared" si="21"/>
        <v>0.967741935483871</v>
      </c>
      <c r="O72" s="21">
        <f t="shared" si="25"/>
        <v>29.03225806451613</v>
      </c>
      <c r="P72" s="14">
        <f t="shared" si="22"/>
        <v>96.77419354838709</v>
      </c>
      <c r="Q72" s="18">
        <f t="shared" si="23"/>
        <v>2</v>
      </c>
      <c r="R72" s="18">
        <f t="shared" si="24"/>
        <v>0</v>
      </c>
    </row>
    <row r="73" spans="1:18" ht="12.75">
      <c r="A73" s="19">
        <v>32641</v>
      </c>
      <c r="B73" s="33"/>
      <c r="C73" s="34"/>
      <c r="D73" s="35"/>
      <c r="E73" s="33"/>
      <c r="F73" s="33"/>
      <c r="G73" s="34"/>
      <c r="H73" s="33"/>
      <c r="I73" s="33"/>
      <c r="J73" s="18">
        <f t="shared" si="19"/>
        <v>0</v>
      </c>
      <c r="K73" s="18">
        <f t="shared" si="20"/>
        <v>0</v>
      </c>
      <c r="L73" s="18">
        <f t="shared" si="18"/>
        <v>30</v>
      </c>
      <c r="M73" s="18">
        <f t="shared" si="18"/>
        <v>30</v>
      </c>
      <c r="N73" s="14">
        <f t="shared" si="21"/>
        <v>0</v>
      </c>
      <c r="O73" s="21">
        <f t="shared" si="25"/>
        <v>29.03225806451613</v>
      </c>
      <c r="P73" s="14">
        <f t="shared" si="22"/>
        <v>96.77419354838709</v>
      </c>
      <c r="Q73" s="18">
        <f t="shared" si="23"/>
        <v>0</v>
      </c>
      <c r="R73" s="18">
        <f t="shared" si="24"/>
        <v>0</v>
      </c>
    </row>
    <row r="74" spans="1:18" ht="12.75">
      <c r="A74" s="19">
        <v>32642</v>
      </c>
      <c r="B74" s="33"/>
      <c r="C74" s="33"/>
      <c r="D74" s="33"/>
      <c r="E74" s="33"/>
      <c r="F74" s="33"/>
      <c r="G74" s="33"/>
      <c r="H74" s="33"/>
      <c r="I74" s="33"/>
      <c r="J74" s="18">
        <f t="shared" si="19"/>
        <v>0</v>
      </c>
      <c r="K74" s="18">
        <f t="shared" si="20"/>
        <v>0</v>
      </c>
      <c r="L74" s="18">
        <f t="shared" si="18"/>
        <v>30</v>
      </c>
      <c r="M74" s="18">
        <f t="shared" si="18"/>
        <v>30</v>
      </c>
      <c r="N74" s="14">
        <f t="shared" si="21"/>
        <v>0</v>
      </c>
      <c r="O74" s="21">
        <f t="shared" si="25"/>
        <v>29.03225806451613</v>
      </c>
      <c r="P74" s="14">
        <f t="shared" si="22"/>
        <v>96.77419354838709</v>
      </c>
      <c r="Q74" s="18">
        <f t="shared" si="23"/>
        <v>0</v>
      </c>
      <c r="R74" s="18">
        <f t="shared" si="24"/>
        <v>0</v>
      </c>
    </row>
    <row r="75" spans="1:18" ht="12.75">
      <c r="A75" s="19">
        <v>32643</v>
      </c>
      <c r="B75" s="33"/>
      <c r="C75" s="34"/>
      <c r="D75" s="35"/>
      <c r="E75" s="34"/>
      <c r="F75" s="34"/>
      <c r="G75" s="34"/>
      <c r="H75" s="34"/>
      <c r="I75" s="33"/>
      <c r="J75" s="18">
        <f t="shared" si="19"/>
        <v>0</v>
      </c>
      <c r="K75" s="18">
        <f t="shared" si="20"/>
        <v>0</v>
      </c>
      <c r="L75" s="18">
        <f t="shared" si="18"/>
        <v>30</v>
      </c>
      <c r="M75" s="18">
        <f t="shared" si="18"/>
        <v>30</v>
      </c>
      <c r="N75" s="14">
        <f t="shared" si="21"/>
        <v>0</v>
      </c>
      <c r="O75" s="21">
        <f t="shared" si="25"/>
        <v>29.03225806451613</v>
      </c>
      <c r="P75" s="14">
        <f t="shared" si="22"/>
        <v>96.77419354838709</v>
      </c>
      <c r="Q75" s="18">
        <f t="shared" si="23"/>
        <v>0</v>
      </c>
      <c r="R75" s="18">
        <f t="shared" si="24"/>
        <v>0</v>
      </c>
    </row>
    <row r="76" spans="1:18" ht="12.75">
      <c r="A76" s="19">
        <v>32644</v>
      </c>
      <c r="B76" s="33"/>
      <c r="C76" s="33">
        <v>1</v>
      </c>
      <c r="D76" s="33"/>
      <c r="E76" s="33"/>
      <c r="F76" s="33"/>
      <c r="G76" s="33">
        <v>1</v>
      </c>
      <c r="H76" s="33"/>
      <c r="I76" s="33"/>
      <c r="J76" s="18">
        <f t="shared" si="19"/>
        <v>1</v>
      </c>
      <c r="K76" s="18">
        <f t="shared" si="20"/>
        <v>1</v>
      </c>
      <c r="L76" s="18">
        <f t="shared" si="18"/>
        <v>31</v>
      </c>
      <c r="M76" s="18">
        <f t="shared" si="18"/>
        <v>31</v>
      </c>
      <c r="N76" s="14">
        <f t="shared" si="21"/>
        <v>0.967741935483871</v>
      </c>
      <c r="O76" s="21">
        <f t="shared" si="25"/>
        <v>30.000000000000004</v>
      </c>
      <c r="P76" s="14">
        <f t="shared" si="22"/>
        <v>100</v>
      </c>
      <c r="Q76" s="18">
        <f t="shared" si="23"/>
        <v>2</v>
      </c>
      <c r="R76" s="18">
        <f t="shared" si="24"/>
        <v>0</v>
      </c>
    </row>
    <row r="77" spans="1:18" ht="12.75">
      <c r="A77" s="19">
        <v>32645</v>
      </c>
      <c r="B77" s="33"/>
      <c r="C77" s="34"/>
      <c r="D77" s="33"/>
      <c r="E77" s="33"/>
      <c r="F77" s="33"/>
      <c r="G77" s="34"/>
      <c r="H77" s="34"/>
      <c r="I77" s="34"/>
      <c r="J77" s="18">
        <f t="shared" si="19"/>
        <v>0</v>
      </c>
      <c r="K77" s="18">
        <f t="shared" si="20"/>
        <v>0</v>
      </c>
      <c r="L77" s="18">
        <f t="shared" si="18"/>
        <v>31</v>
      </c>
      <c r="M77" s="18">
        <f t="shared" si="18"/>
        <v>31</v>
      </c>
      <c r="N77" s="14">
        <f t="shared" si="21"/>
        <v>0</v>
      </c>
      <c r="O77" s="21">
        <f t="shared" si="25"/>
        <v>30.000000000000004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2.75">
      <c r="A78" s="19">
        <v>32646</v>
      </c>
      <c r="B78" s="33"/>
      <c r="C78" s="33"/>
      <c r="D78" s="33"/>
      <c r="E78" s="33"/>
      <c r="F78" s="33"/>
      <c r="G78" s="33"/>
      <c r="H78" s="33"/>
      <c r="I78" s="33"/>
      <c r="J78" s="18">
        <f t="shared" si="19"/>
        <v>0</v>
      </c>
      <c r="K78" s="18">
        <f t="shared" si="20"/>
        <v>0</v>
      </c>
      <c r="L78" s="18">
        <f t="shared" si="18"/>
        <v>31</v>
      </c>
      <c r="M78" s="18">
        <f t="shared" si="18"/>
        <v>31</v>
      </c>
      <c r="N78" s="14">
        <f t="shared" si="21"/>
        <v>0</v>
      </c>
      <c r="O78" s="21">
        <f t="shared" si="25"/>
        <v>30.000000000000004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2.75">
      <c r="A79" s="19">
        <v>32647</v>
      </c>
      <c r="B79" s="33"/>
      <c r="C79" s="34"/>
      <c r="D79" s="33"/>
      <c r="E79" s="33"/>
      <c r="F79" s="33"/>
      <c r="G79" s="33"/>
      <c r="H79" s="33"/>
      <c r="I79" s="33"/>
      <c r="J79" s="18">
        <f t="shared" si="19"/>
        <v>0</v>
      </c>
      <c r="K79" s="18">
        <f t="shared" si="20"/>
        <v>0</v>
      </c>
      <c r="L79" s="18">
        <f t="shared" si="18"/>
        <v>31</v>
      </c>
      <c r="M79" s="18">
        <f t="shared" si="18"/>
        <v>31</v>
      </c>
      <c r="N79" s="14">
        <f t="shared" si="21"/>
        <v>0</v>
      </c>
      <c r="O79" s="21">
        <f t="shared" si="25"/>
        <v>30.000000000000004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2.75">
      <c r="A80" s="19">
        <v>32648</v>
      </c>
      <c r="B80" s="34"/>
      <c r="C80" s="34"/>
      <c r="D80" s="33"/>
      <c r="E80" s="33"/>
      <c r="F80" s="33"/>
      <c r="G80" s="34"/>
      <c r="H80" s="33"/>
      <c r="I80" s="33"/>
      <c r="J80" s="18">
        <f t="shared" si="19"/>
        <v>0</v>
      </c>
      <c r="K80" s="18">
        <f t="shared" si="20"/>
        <v>0</v>
      </c>
      <c r="L80" s="18">
        <f t="shared" si="18"/>
        <v>31</v>
      </c>
      <c r="M80" s="18">
        <f t="shared" si="18"/>
        <v>31</v>
      </c>
      <c r="N80" s="14">
        <f t="shared" si="21"/>
        <v>0</v>
      </c>
      <c r="O80" s="21">
        <f t="shared" si="25"/>
        <v>30.000000000000004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2.75">
      <c r="A81" s="19">
        <v>32649</v>
      </c>
      <c r="B81" s="33"/>
      <c r="C81" s="33"/>
      <c r="D81" s="33"/>
      <c r="E81" s="33"/>
      <c r="F81" s="33"/>
      <c r="G81" s="33"/>
      <c r="H81" s="33"/>
      <c r="I81" s="33"/>
      <c r="J81" s="18">
        <f t="shared" si="19"/>
        <v>0</v>
      </c>
      <c r="K81" s="18">
        <f t="shared" si="20"/>
        <v>0</v>
      </c>
      <c r="L81" s="18">
        <f t="shared" si="18"/>
        <v>31</v>
      </c>
      <c r="M81" s="18">
        <f t="shared" si="18"/>
        <v>31</v>
      </c>
      <c r="N81" s="14">
        <f t="shared" si="21"/>
        <v>0</v>
      </c>
      <c r="O81" s="21">
        <f t="shared" si="25"/>
        <v>30.000000000000004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2.75">
      <c r="A82" s="19">
        <v>32650</v>
      </c>
      <c r="B82" s="33"/>
      <c r="C82" s="34"/>
      <c r="D82" s="33"/>
      <c r="E82" s="33"/>
      <c r="F82" s="33"/>
      <c r="G82" s="33"/>
      <c r="H82" s="33"/>
      <c r="I82" s="33"/>
      <c r="J82" s="18">
        <f t="shared" si="19"/>
        <v>0</v>
      </c>
      <c r="K82" s="18">
        <f t="shared" si="20"/>
        <v>0</v>
      </c>
      <c r="L82" s="18">
        <f t="shared" si="18"/>
        <v>31</v>
      </c>
      <c r="M82" s="18">
        <f t="shared" si="18"/>
        <v>31</v>
      </c>
      <c r="N82" s="14">
        <f t="shared" si="21"/>
        <v>0</v>
      </c>
      <c r="O82" s="21">
        <f t="shared" si="25"/>
        <v>30.000000000000004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2.75">
      <c r="A83" s="19">
        <v>32651</v>
      </c>
      <c r="B83" s="33"/>
      <c r="C83" s="33"/>
      <c r="D83" s="33"/>
      <c r="E83" s="33"/>
      <c r="F83" s="33"/>
      <c r="G83" s="33"/>
      <c r="H83" s="33"/>
      <c r="I83" s="33"/>
      <c r="J83" s="18">
        <f t="shared" si="19"/>
        <v>0</v>
      </c>
      <c r="K83" s="18">
        <f t="shared" si="20"/>
        <v>0</v>
      </c>
      <c r="L83" s="18">
        <f t="shared" si="18"/>
        <v>31</v>
      </c>
      <c r="M83" s="18">
        <f t="shared" si="18"/>
        <v>31</v>
      </c>
      <c r="N83" s="14">
        <f t="shared" si="21"/>
        <v>0</v>
      </c>
      <c r="O83" s="21">
        <f t="shared" si="25"/>
        <v>30.000000000000004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2.75">
      <c r="A84" s="19">
        <v>32652</v>
      </c>
      <c r="B84" s="33"/>
      <c r="C84" s="33"/>
      <c r="D84" s="33"/>
      <c r="E84" s="34"/>
      <c r="F84" s="33"/>
      <c r="G84" s="33"/>
      <c r="H84" s="33"/>
      <c r="I84" s="33"/>
      <c r="J84" s="18">
        <f t="shared" si="19"/>
        <v>0</v>
      </c>
      <c r="K84" s="18">
        <f t="shared" si="20"/>
        <v>0</v>
      </c>
      <c r="L84" s="18">
        <f t="shared" si="18"/>
        <v>31</v>
      </c>
      <c r="M84" s="18">
        <f t="shared" si="18"/>
        <v>31</v>
      </c>
      <c r="N84" s="14">
        <f t="shared" si="21"/>
        <v>0</v>
      </c>
      <c r="O84" s="21">
        <f t="shared" si="25"/>
        <v>30.000000000000004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2.75">
      <c r="A85" s="19">
        <v>32653</v>
      </c>
      <c r="B85" s="33"/>
      <c r="C85" s="33"/>
      <c r="D85" s="33">
        <v>1</v>
      </c>
      <c r="E85" s="33"/>
      <c r="F85" s="33"/>
      <c r="G85" s="33"/>
      <c r="H85" s="33"/>
      <c r="I85" s="33"/>
      <c r="J85" s="18">
        <f t="shared" si="19"/>
        <v>-1</v>
      </c>
      <c r="K85" s="18">
        <f t="shared" si="20"/>
        <v>0</v>
      </c>
      <c r="L85" s="18">
        <f aca="true" t="shared" si="26" ref="L85:M94">L84+J85</f>
        <v>30</v>
      </c>
      <c r="M85" s="18">
        <f t="shared" si="26"/>
        <v>31</v>
      </c>
      <c r="N85" s="14">
        <f t="shared" si="21"/>
        <v>-0.4838709677419355</v>
      </c>
      <c r="O85" s="21">
        <f t="shared" si="25"/>
        <v>29.516129032258068</v>
      </c>
      <c r="P85" s="14">
        <f t="shared" si="22"/>
        <v>98.38709677419355</v>
      </c>
      <c r="Q85" s="18">
        <f t="shared" si="23"/>
        <v>0</v>
      </c>
      <c r="R85" s="18">
        <f t="shared" si="24"/>
        <v>1</v>
      </c>
    </row>
    <row r="86" spans="1:18" ht="12.75">
      <c r="A86" s="19">
        <v>32654</v>
      </c>
      <c r="B86" s="33"/>
      <c r="C86" s="33"/>
      <c r="D86" s="33"/>
      <c r="E86" s="33"/>
      <c r="F86" s="33"/>
      <c r="G86" s="33"/>
      <c r="H86" s="33"/>
      <c r="I86" s="33"/>
      <c r="J86" s="18">
        <f t="shared" si="19"/>
        <v>0</v>
      </c>
      <c r="K86" s="18">
        <f t="shared" si="20"/>
        <v>0</v>
      </c>
      <c r="L86" s="18">
        <f t="shared" si="26"/>
        <v>30</v>
      </c>
      <c r="M86" s="18">
        <f t="shared" si="26"/>
        <v>31</v>
      </c>
      <c r="N86" s="14">
        <f t="shared" si="21"/>
        <v>0</v>
      </c>
      <c r="O86" s="21">
        <f t="shared" si="25"/>
        <v>29.516129032258068</v>
      </c>
      <c r="P86" s="14">
        <f t="shared" si="22"/>
        <v>98.38709677419355</v>
      </c>
      <c r="Q86" s="18">
        <f t="shared" si="23"/>
        <v>0</v>
      </c>
      <c r="R86" s="18">
        <f t="shared" si="24"/>
        <v>0</v>
      </c>
    </row>
    <row r="87" spans="1:18" ht="12.75">
      <c r="A87" s="19">
        <v>32655</v>
      </c>
      <c r="B87" s="33"/>
      <c r="C87" s="34"/>
      <c r="D87" s="33"/>
      <c r="E87" s="34"/>
      <c r="F87" s="33"/>
      <c r="G87" s="33"/>
      <c r="H87" s="33"/>
      <c r="I87" s="33"/>
      <c r="J87" s="18">
        <f t="shared" si="19"/>
        <v>0</v>
      </c>
      <c r="K87" s="18">
        <f t="shared" si="20"/>
        <v>0</v>
      </c>
      <c r="L87" s="18">
        <f t="shared" si="26"/>
        <v>30</v>
      </c>
      <c r="M87" s="18">
        <f t="shared" si="26"/>
        <v>31</v>
      </c>
      <c r="N87" s="14">
        <f t="shared" si="21"/>
        <v>0</v>
      </c>
      <c r="O87" s="21">
        <f t="shared" si="25"/>
        <v>29.516129032258068</v>
      </c>
      <c r="P87" s="14">
        <f t="shared" si="22"/>
        <v>98.38709677419355</v>
      </c>
      <c r="Q87" s="18">
        <f t="shared" si="23"/>
        <v>0</v>
      </c>
      <c r="R87" s="18">
        <f t="shared" si="24"/>
        <v>0</v>
      </c>
    </row>
    <row r="88" spans="1:18" ht="12.75">
      <c r="A88" s="19">
        <v>32656</v>
      </c>
      <c r="B88" s="33"/>
      <c r="C88" s="33"/>
      <c r="D88" s="33"/>
      <c r="E88" s="33"/>
      <c r="F88" s="33"/>
      <c r="G88" s="33"/>
      <c r="H88" s="33"/>
      <c r="I88" s="33"/>
      <c r="J88" s="18">
        <f t="shared" si="19"/>
        <v>0</v>
      </c>
      <c r="K88" s="18">
        <f t="shared" si="20"/>
        <v>0</v>
      </c>
      <c r="L88" s="18">
        <f t="shared" si="26"/>
        <v>30</v>
      </c>
      <c r="M88" s="18">
        <f t="shared" si="26"/>
        <v>31</v>
      </c>
      <c r="N88" s="14">
        <f t="shared" si="21"/>
        <v>0</v>
      </c>
      <c r="O88" s="21">
        <f t="shared" si="25"/>
        <v>29.516129032258068</v>
      </c>
      <c r="P88" s="14">
        <f t="shared" si="22"/>
        <v>98.38709677419355</v>
      </c>
      <c r="Q88" s="18">
        <f t="shared" si="23"/>
        <v>0</v>
      </c>
      <c r="R88" s="18">
        <f t="shared" si="24"/>
        <v>0</v>
      </c>
    </row>
    <row r="89" spans="1:18" ht="12.75">
      <c r="A89" s="19">
        <v>32657</v>
      </c>
      <c r="B89" s="33"/>
      <c r="C89" s="33"/>
      <c r="D89" s="33"/>
      <c r="E89" s="33"/>
      <c r="F89" s="33"/>
      <c r="G89" s="33"/>
      <c r="H89" s="33"/>
      <c r="I89" s="33"/>
      <c r="J89" s="18">
        <f t="shared" si="19"/>
        <v>0</v>
      </c>
      <c r="K89" s="18">
        <f t="shared" si="20"/>
        <v>0</v>
      </c>
      <c r="L89" s="18">
        <f t="shared" si="26"/>
        <v>30</v>
      </c>
      <c r="M89" s="18">
        <f t="shared" si="26"/>
        <v>31</v>
      </c>
      <c r="N89" s="14">
        <f t="shared" si="21"/>
        <v>0</v>
      </c>
      <c r="O89" s="21">
        <f t="shared" si="25"/>
        <v>29.516129032258068</v>
      </c>
      <c r="P89" s="14">
        <f t="shared" si="22"/>
        <v>98.38709677419355</v>
      </c>
      <c r="Q89" s="18">
        <f t="shared" si="23"/>
        <v>0</v>
      </c>
      <c r="R89" s="18">
        <f t="shared" si="24"/>
        <v>0</v>
      </c>
    </row>
    <row r="90" spans="1:18" ht="12.75">
      <c r="A90" s="19">
        <v>32658</v>
      </c>
      <c r="B90" s="33"/>
      <c r="C90" s="33"/>
      <c r="D90" s="33"/>
      <c r="E90" s="33"/>
      <c r="F90" s="33"/>
      <c r="G90" s="33">
        <v>1</v>
      </c>
      <c r="H90" s="33"/>
      <c r="I90" s="33"/>
      <c r="J90" s="18">
        <f t="shared" si="19"/>
        <v>0</v>
      </c>
      <c r="K90" s="18">
        <f t="shared" si="20"/>
        <v>1</v>
      </c>
      <c r="L90" s="18">
        <f t="shared" si="26"/>
        <v>30</v>
      </c>
      <c r="M90" s="18">
        <f t="shared" si="26"/>
        <v>32</v>
      </c>
      <c r="N90" s="14">
        <f t="shared" si="21"/>
        <v>0.4838709677419355</v>
      </c>
      <c r="O90" s="21">
        <f t="shared" si="25"/>
        <v>30.000000000000004</v>
      </c>
      <c r="P90" s="14">
        <f t="shared" si="22"/>
        <v>100</v>
      </c>
      <c r="Q90" s="18">
        <f t="shared" si="23"/>
        <v>1</v>
      </c>
      <c r="R90" s="18">
        <f t="shared" si="24"/>
        <v>0</v>
      </c>
    </row>
    <row r="91" spans="1:18" ht="12.75">
      <c r="A91" s="19">
        <v>32659</v>
      </c>
      <c r="B91" s="33"/>
      <c r="C91" s="33"/>
      <c r="D91" s="33"/>
      <c r="E91" s="34"/>
      <c r="F91" s="33"/>
      <c r="G91" s="33"/>
      <c r="H91" s="33"/>
      <c r="I91" s="33"/>
      <c r="J91" s="18">
        <f t="shared" si="19"/>
        <v>0</v>
      </c>
      <c r="K91" s="18">
        <f t="shared" si="20"/>
        <v>0</v>
      </c>
      <c r="L91" s="18">
        <f t="shared" si="26"/>
        <v>30</v>
      </c>
      <c r="M91" s="18">
        <f t="shared" si="26"/>
        <v>32</v>
      </c>
      <c r="N91" s="14">
        <f t="shared" si="21"/>
        <v>0</v>
      </c>
      <c r="O91" s="21">
        <f t="shared" si="25"/>
        <v>30.000000000000004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2.75">
      <c r="A92" s="19">
        <v>32660</v>
      </c>
      <c r="B92" s="33"/>
      <c r="C92" s="33"/>
      <c r="D92" s="33"/>
      <c r="E92" s="33"/>
      <c r="F92" s="33"/>
      <c r="G92" s="33"/>
      <c r="H92" s="33"/>
      <c r="I92" s="33"/>
      <c r="J92" s="18">
        <f t="shared" si="19"/>
        <v>0</v>
      </c>
      <c r="K92" s="18">
        <f t="shared" si="20"/>
        <v>0</v>
      </c>
      <c r="L92" s="18">
        <f t="shared" si="26"/>
        <v>30</v>
      </c>
      <c r="M92" s="18">
        <f t="shared" si="26"/>
        <v>32</v>
      </c>
      <c r="N92" s="14">
        <f t="shared" si="21"/>
        <v>0</v>
      </c>
      <c r="O92" s="21">
        <f t="shared" si="25"/>
        <v>30.000000000000004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2.75">
      <c r="A93" s="19">
        <v>32661</v>
      </c>
      <c r="B93" s="33"/>
      <c r="C93" s="33"/>
      <c r="D93" s="33"/>
      <c r="E93" s="33"/>
      <c r="F93" s="33"/>
      <c r="G93" s="33"/>
      <c r="H93" s="33"/>
      <c r="I93" s="33"/>
      <c r="J93" s="18">
        <f t="shared" si="19"/>
        <v>0</v>
      </c>
      <c r="K93" s="18">
        <f t="shared" si="20"/>
        <v>0</v>
      </c>
      <c r="L93" s="18">
        <f t="shared" si="26"/>
        <v>30</v>
      </c>
      <c r="M93" s="18">
        <f t="shared" si="26"/>
        <v>32</v>
      </c>
      <c r="N93" s="14">
        <f t="shared" si="21"/>
        <v>0</v>
      </c>
      <c r="O93" s="21">
        <f t="shared" si="25"/>
        <v>30.000000000000004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2.75">
      <c r="A94" s="19">
        <v>32662</v>
      </c>
      <c r="B94" s="33"/>
      <c r="C94" s="33"/>
      <c r="D94" s="33"/>
      <c r="E94" s="33"/>
      <c r="F94" s="33"/>
      <c r="G94" s="33"/>
      <c r="H94" s="33"/>
      <c r="I94" s="33"/>
      <c r="J94" s="18">
        <f t="shared" si="19"/>
        <v>0</v>
      </c>
      <c r="K94" s="18">
        <f t="shared" si="20"/>
        <v>0</v>
      </c>
      <c r="L94" s="18">
        <f t="shared" si="26"/>
        <v>30</v>
      </c>
      <c r="M94" s="18">
        <f t="shared" si="26"/>
        <v>32</v>
      </c>
      <c r="N94" s="14">
        <f t="shared" si="21"/>
        <v>0</v>
      </c>
      <c r="O94" s="21">
        <f t="shared" si="25"/>
        <v>30.000000000000004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16</v>
      </c>
      <c r="C96" s="18">
        <f t="shared" si="27"/>
        <v>20</v>
      </c>
      <c r="D96" s="18">
        <f t="shared" si="27"/>
        <v>2</v>
      </c>
      <c r="E96" s="18">
        <f t="shared" si="27"/>
        <v>4</v>
      </c>
      <c r="F96" s="18">
        <f t="shared" si="27"/>
        <v>17</v>
      </c>
      <c r="G96" s="18">
        <f t="shared" si="27"/>
        <v>19</v>
      </c>
      <c r="H96" s="18">
        <f t="shared" si="27"/>
        <v>1</v>
      </c>
      <c r="I96" s="18">
        <f t="shared" si="27"/>
        <v>3</v>
      </c>
      <c r="J96" s="18">
        <f t="shared" si="27"/>
        <v>30</v>
      </c>
      <c r="K96" s="18">
        <f t="shared" si="27"/>
        <v>32</v>
      </c>
      <c r="L96" s="18"/>
      <c r="M96" s="18"/>
      <c r="N96" s="18">
        <f>SUM(N4:N94)</f>
        <v>30.000000000000004</v>
      </c>
      <c r="O96" s="18"/>
      <c r="P96" s="18"/>
      <c r="Q96" s="18">
        <f>SUM(Q4:Q94)</f>
        <v>72</v>
      </c>
      <c r="R96" s="18">
        <f>SUM(R4:R94)</f>
        <v>10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4">
      <selection activeCell="AC18" sqref="AC18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64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1993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47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23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20"/>
      <c r="C4" s="20"/>
      <c r="D4" s="20"/>
      <c r="E4" s="20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4</v>
      </c>
      <c r="AA4" s="14">
        <f aca="true" t="shared" si="6" ref="AA4:AA16">Z4*100/$Z$17</f>
        <v>17.391304347826086</v>
      </c>
      <c r="AB4" s="21">
        <f>SUM(Q4:Q10)+SUM(R4:R10)</f>
        <v>6</v>
      </c>
      <c r="AC4" s="21">
        <f>100*SUM(Q4:Q10)/AB4</f>
        <v>83.33333333333333</v>
      </c>
    </row>
    <row r="5" spans="1:29" ht="15">
      <c r="A5" s="19">
        <v>32573</v>
      </c>
      <c r="B5" s="20"/>
      <c r="C5" s="20"/>
      <c r="D5" s="20"/>
      <c r="E5" s="20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12</v>
      </c>
      <c r="W5" s="13"/>
      <c r="X5" s="13"/>
      <c r="Y5" s="23" t="s">
        <v>40</v>
      </c>
      <c r="Z5" s="21">
        <f>SUM(N11:N17)</f>
        <v>-1</v>
      </c>
      <c r="AA5" s="14">
        <f t="shared" si="6"/>
        <v>-4.3478260869565215</v>
      </c>
      <c r="AB5" s="21">
        <f>SUM(Q11:Q17)+SUM(R11:R17)</f>
        <v>1</v>
      </c>
      <c r="AC5" s="21">
        <f>100*SUM(Q11:Q17)/AB5</f>
        <v>0</v>
      </c>
    </row>
    <row r="6" spans="1:29" ht="15">
      <c r="A6" s="19">
        <v>32574</v>
      </c>
      <c r="B6" s="20"/>
      <c r="C6" s="20"/>
      <c r="D6" s="20"/>
      <c r="E6" s="20"/>
      <c r="F6" s="20"/>
      <c r="G6" s="20"/>
      <c r="H6" s="20"/>
      <c r="I6" s="20"/>
      <c r="J6" s="18">
        <f t="shared" si="0"/>
        <v>0</v>
      </c>
      <c r="K6" s="18">
        <f t="shared" si="1"/>
        <v>0</v>
      </c>
      <c r="L6" s="18">
        <f t="shared" si="7"/>
        <v>0</v>
      </c>
      <c r="M6" s="18">
        <f t="shared" si="7"/>
        <v>0</v>
      </c>
      <c r="N6" s="14">
        <f t="shared" si="2"/>
        <v>0</v>
      </c>
      <c r="O6" s="21">
        <f t="shared" si="8"/>
        <v>0</v>
      </c>
      <c r="P6" s="14">
        <f t="shared" si="3"/>
        <v>0</v>
      </c>
      <c r="Q6" s="18">
        <f t="shared" si="4"/>
        <v>0</v>
      </c>
      <c r="R6" s="18">
        <f t="shared" si="5"/>
        <v>0</v>
      </c>
      <c r="T6" s="17" t="s">
        <v>41</v>
      </c>
      <c r="V6" s="18">
        <f>Q96</f>
        <v>35</v>
      </c>
      <c r="W6" s="13"/>
      <c r="X6" s="23" t="s">
        <v>42</v>
      </c>
      <c r="Z6" s="21">
        <f>SUM(N18:N24)</f>
        <v>0</v>
      </c>
      <c r="AA6" s="14">
        <f t="shared" si="6"/>
        <v>0</v>
      </c>
      <c r="AB6" s="21">
        <f>SUM(Q18:Q24)+SUM(R18:R24)</f>
        <v>8</v>
      </c>
      <c r="AC6" s="21">
        <f>100*SUM(Q18:Q24)/AB6</f>
        <v>50</v>
      </c>
    </row>
    <row r="7" spans="1:29" ht="15">
      <c r="A7" s="19">
        <v>32575</v>
      </c>
      <c r="B7" s="20"/>
      <c r="C7" s="20"/>
      <c r="D7" s="20"/>
      <c r="E7" s="20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0</v>
      </c>
      <c r="M7" s="18">
        <f t="shared" si="7"/>
        <v>0</v>
      </c>
      <c r="N7" s="14">
        <f t="shared" si="2"/>
        <v>0</v>
      </c>
      <c r="O7" s="21">
        <f t="shared" si="8"/>
        <v>0</v>
      </c>
      <c r="P7" s="14">
        <f t="shared" si="3"/>
        <v>0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74.46808510638297</v>
      </c>
      <c r="W7" s="13"/>
      <c r="Y7" s="23" t="s">
        <v>44</v>
      </c>
      <c r="Z7" s="21">
        <f>SUM(N25:N31)</f>
        <v>14</v>
      </c>
      <c r="AA7" s="14">
        <f t="shared" si="6"/>
        <v>60.869565217391305</v>
      </c>
      <c r="AB7" s="21">
        <f>SUM(Q25:Q31)+SUM(R25:R31)</f>
        <v>16</v>
      </c>
      <c r="AC7" s="21">
        <f>100*SUM(Q25:Q31)/AB7</f>
        <v>93.75</v>
      </c>
    </row>
    <row r="8" spans="1:29" ht="15">
      <c r="A8" s="19">
        <v>32576</v>
      </c>
      <c r="B8" s="20">
        <v>2</v>
      </c>
      <c r="C8" s="20"/>
      <c r="D8" s="20"/>
      <c r="E8" s="20"/>
      <c r="F8" s="20"/>
      <c r="G8" s="20"/>
      <c r="H8" s="20"/>
      <c r="I8" s="20"/>
      <c r="J8" s="18">
        <f t="shared" si="0"/>
        <v>2</v>
      </c>
      <c r="K8" s="18">
        <f t="shared" si="1"/>
        <v>0</v>
      </c>
      <c r="L8" s="18">
        <f t="shared" si="7"/>
        <v>2</v>
      </c>
      <c r="M8" s="18">
        <f t="shared" si="7"/>
        <v>0</v>
      </c>
      <c r="N8" s="14">
        <f t="shared" si="2"/>
        <v>2</v>
      </c>
      <c r="O8" s="21">
        <f t="shared" si="8"/>
        <v>2</v>
      </c>
      <c r="P8" s="14">
        <f t="shared" si="3"/>
        <v>8.695652173913043</v>
      </c>
      <c r="Q8" s="18">
        <f t="shared" si="4"/>
        <v>2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4.3478260869565215</v>
      </c>
      <c r="AB8" s="21">
        <f>SUM(Q32:Q38)+SUM(R32:R38)</f>
        <v>1</v>
      </c>
      <c r="AC8" s="21">
        <f>100*SUM(Q32:Q38)/AB8</f>
        <v>100</v>
      </c>
    </row>
    <row r="9" spans="1:29" ht="15">
      <c r="A9" s="19">
        <v>32577</v>
      </c>
      <c r="B9" s="20"/>
      <c r="C9" s="20"/>
      <c r="D9" s="20"/>
      <c r="E9" s="20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2</v>
      </c>
      <c r="M9" s="18">
        <f t="shared" si="7"/>
        <v>0</v>
      </c>
      <c r="N9" s="14">
        <f t="shared" si="2"/>
        <v>0</v>
      </c>
      <c r="O9" s="21">
        <f t="shared" si="8"/>
        <v>2</v>
      </c>
      <c r="P9" s="14">
        <f t="shared" si="3"/>
        <v>8.695652173913043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2</v>
      </c>
      <c r="AA9" s="14">
        <f t="shared" si="6"/>
        <v>8.695652173913043</v>
      </c>
      <c r="AB9" s="21">
        <f>SUM(Q39:Q45)+SUM(R39:R45)</f>
        <v>8</v>
      </c>
      <c r="AC9" s="21">
        <f>100*SUM(Q39:Q45)/AB9</f>
        <v>62.5</v>
      </c>
    </row>
    <row r="10" spans="1:29" ht="15">
      <c r="A10" s="19">
        <v>32578</v>
      </c>
      <c r="B10" s="20">
        <v>3</v>
      </c>
      <c r="C10" s="20"/>
      <c r="D10" s="20"/>
      <c r="E10" s="20">
        <v>1</v>
      </c>
      <c r="F10" s="20"/>
      <c r="G10" s="20"/>
      <c r="H10" s="20"/>
      <c r="I10" s="20"/>
      <c r="J10" s="18">
        <f t="shared" si="0"/>
        <v>2</v>
      </c>
      <c r="K10" s="18">
        <f t="shared" si="1"/>
        <v>0</v>
      </c>
      <c r="L10" s="18">
        <f t="shared" si="7"/>
        <v>4</v>
      </c>
      <c r="M10" s="18">
        <f t="shared" si="7"/>
        <v>0</v>
      </c>
      <c r="N10" s="14">
        <f t="shared" si="2"/>
        <v>2</v>
      </c>
      <c r="O10" s="21">
        <f t="shared" si="8"/>
        <v>4</v>
      </c>
      <c r="P10" s="14">
        <f t="shared" si="3"/>
        <v>17.391304347826086</v>
      </c>
      <c r="Q10" s="18">
        <f t="shared" si="4"/>
        <v>3</v>
      </c>
      <c r="R10" s="18">
        <f t="shared" si="5"/>
        <v>1</v>
      </c>
      <c r="U10" s="17" t="s">
        <v>4</v>
      </c>
      <c r="V10" s="14">
        <f>100*(+C96/(B96+C96))</f>
        <v>45.714285714285715</v>
      </c>
      <c r="W10" s="13"/>
      <c r="X10" s="24" t="s">
        <v>48</v>
      </c>
      <c r="Z10" s="21">
        <f>SUM(N46:N52)</f>
        <v>0</v>
      </c>
      <c r="AA10" s="14">
        <f t="shared" si="6"/>
        <v>0</v>
      </c>
      <c r="AB10" s="21">
        <f>SUM(Q46:Q52)+SUM(R46:R52)</f>
        <v>0</v>
      </c>
      <c r="AC10" s="21"/>
    </row>
    <row r="11" spans="1:29" ht="15">
      <c r="A11" s="19">
        <v>32579</v>
      </c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4</v>
      </c>
      <c r="M11" s="18">
        <f t="shared" si="7"/>
        <v>0</v>
      </c>
      <c r="N11" s="14">
        <f t="shared" si="2"/>
        <v>0</v>
      </c>
      <c r="O11" s="21">
        <f t="shared" si="8"/>
        <v>4</v>
      </c>
      <c r="P11" s="14">
        <f t="shared" si="3"/>
        <v>17.391304347826086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0</v>
      </c>
      <c r="AA11" s="14">
        <f t="shared" si="6"/>
        <v>0</v>
      </c>
      <c r="AB11" s="21">
        <f>SUM(Q53:Q59)+SUM(R53:R59)</f>
        <v>2</v>
      </c>
      <c r="AC11" s="21">
        <f>100*SUM(Q53:Q59)/AB11</f>
        <v>50</v>
      </c>
    </row>
    <row r="12" spans="1:29" ht="15">
      <c r="A12" s="19">
        <v>32580</v>
      </c>
      <c r="B12" s="20"/>
      <c r="C12" s="25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4</v>
      </c>
      <c r="M12" s="18">
        <f t="shared" si="7"/>
        <v>0</v>
      </c>
      <c r="N12" s="14">
        <f t="shared" si="2"/>
        <v>0</v>
      </c>
      <c r="O12" s="21">
        <f t="shared" si="8"/>
        <v>4</v>
      </c>
      <c r="P12" s="14">
        <f t="shared" si="3"/>
        <v>17.391304347826086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45.714285714285715</v>
      </c>
      <c r="W12" s="13"/>
      <c r="X12" s="24" t="s">
        <v>51</v>
      </c>
      <c r="Z12" s="21">
        <f>SUM(N60:N66)</f>
        <v>1</v>
      </c>
      <c r="AA12" s="14">
        <f t="shared" si="6"/>
        <v>4.3478260869565215</v>
      </c>
      <c r="AB12" s="21">
        <f>SUM(Q60:Q66)+SUM(R60:R66)</f>
        <v>1</v>
      </c>
      <c r="AC12" s="21">
        <f>100*SUM(Q60:Q66)/AB12</f>
        <v>100</v>
      </c>
    </row>
    <row r="13" spans="1:29" ht="15">
      <c r="A13" s="19">
        <v>32581</v>
      </c>
      <c r="B13" s="20"/>
      <c r="C13" s="20"/>
      <c r="D13" s="20"/>
      <c r="E13" s="20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4</v>
      </c>
      <c r="M13" s="18">
        <f t="shared" si="7"/>
        <v>0</v>
      </c>
      <c r="N13" s="14">
        <f t="shared" si="2"/>
        <v>0</v>
      </c>
      <c r="O13" s="21">
        <f t="shared" si="8"/>
        <v>4</v>
      </c>
      <c r="P13" s="14">
        <f t="shared" si="3"/>
        <v>17.391304347826086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3</v>
      </c>
      <c r="AA13" s="14">
        <f t="shared" si="6"/>
        <v>13.043478260869565</v>
      </c>
      <c r="AB13" s="21">
        <f>SUM(Q67:Q73)+SUM(R67:R73)</f>
        <v>3</v>
      </c>
      <c r="AC13" s="21">
        <f>100*SUM(Q67:Q73)/AB13</f>
        <v>100</v>
      </c>
    </row>
    <row r="14" spans="1:29" ht="15">
      <c r="A14" s="19">
        <v>32582</v>
      </c>
      <c r="B14" s="20"/>
      <c r="C14" s="20"/>
      <c r="D14" s="20"/>
      <c r="E14" s="20">
        <v>1</v>
      </c>
      <c r="F14" s="20"/>
      <c r="G14" s="20"/>
      <c r="H14" s="20"/>
      <c r="I14" s="20"/>
      <c r="J14" s="18">
        <f t="shared" si="0"/>
        <v>-1</v>
      </c>
      <c r="K14" s="18">
        <f t="shared" si="1"/>
        <v>0</v>
      </c>
      <c r="L14" s="18">
        <f t="shared" si="7"/>
        <v>3</v>
      </c>
      <c r="M14" s="18">
        <f t="shared" si="7"/>
        <v>0</v>
      </c>
      <c r="N14" s="14">
        <f t="shared" si="2"/>
        <v>-1</v>
      </c>
      <c r="O14" s="21">
        <f t="shared" si="8"/>
        <v>3</v>
      </c>
      <c r="P14" s="14">
        <f t="shared" si="3"/>
        <v>13.043478260869565</v>
      </c>
      <c r="Q14" s="18">
        <f t="shared" si="4"/>
        <v>0</v>
      </c>
      <c r="R14" s="18">
        <f t="shared" si="5"/>
        <v>1</v>
      </c>
      <c r="T14" s="17"/>
      <c r="W14" s="13"/>
      <c r="X14" s="24" t="s">
        <v>53</v>
      </c>
      <c r="Z14" s="21">
        <f>SUM(N74:N80)</f>
        <v>-1</v>
      </c>
      <c r="AA14" s="14">
        <f t="shared" si="6"/>
        <v>-4.3478260869565215</v>
      </c>
      <c r="AB14" s="21">
        <f>SUM(Q74:Q80)+SUM(R74:R80)</f>
        <v>1</v>
      </c>
      <c r="AC14" s="21">
        <f>100*SUM(Q74:Q80)/AB14</f>
        <v>0</v>
      </c>
    </row>
    <row r="15" spans="1:29" ht="15">
      <c r="A15" s="19">
        <v>32583</v>
      </c>
      <c r="B15" s="20"/>
      <c r="C15" s="20"/>
      <c r="D15" s="20"/>
      <c r="E15" s="20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3</v>
      </c>
      <c r="M15" s="18">
        <f t="shared" si="7"/>
        <v>0</v>
      </c>
      <c r="N15" s="14">
        <f t="shared" si="2"/>
        <v>0</v>
      </c>
      <c r="O15" s="21">
        <f t="shared" si="8"/>
        <v>3</v>
      </c>
      <c r="P15" s="14">
        <f t="shared" si="3"/>
        <v>13.043478260869565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20"/>
      <c r="C16" s="20"/>
      <c r="D16" s="20"/>
      <c r="E16" s="20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3</v>
      </c>
      <c r="M16" s="18">
        <f t="shared" si="7"/>
        <v>0</v>
      </c>
      <c r="N16" s="14">
        <f t="shared" si="2"/>
        <v>0</v>
      </c>
      <c r="O16" s="21">
        <f t="shared" si="8"/>
        <v>3</v>
      </c>
      <c r="P16" s="14">
        <f t="shared" si="3"/>
        <v>13.043478260869565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25"/>
      <c r="C17" s="25"/>
      <c r="D17" s="25"/>
      <c r="E17" s="25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3</v>
      </c>
      <c r="M17" s="18">
        <f t="shared" si="7"/>
        <v>0</v>
      </c>
      <c r="N17" s="14">
        <f t="shared" si="2"/>
        <v>0</v>
      </c>
      <c r="O17" s="21">
        <f t="shared" si="8"/>
        <v>3</v>
      </c>
      <c r="P17" s="14">
        <f t="shared" si="3"/>
        <v>13.043478260869565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23</v>
      </c>
      <c r="AA17" s="18">
        <f>SUM(AA4:AA16)</f>
        <v>100</v>
      </c>
      <c r="AB17" s="18">
        <f>SUM(AB4:AB16)</f>
        <v>47</v>
      </c>
      <c r="AC17" s="21"/>
    </row>
    <row r="18" spans="1:27" ht="15">
      <c r="A18" s="19">
        <v>32586</v>
      </c>
      <c r="B18" s="20"/>
      <c r="C18" s="20"/>
      <c r="D18" s="20"/>
      <c r="E18" s="20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3</v>
      </c>
      <c r="M18" s="18">
        <f t="shared" si="7"/>
        <v>0</v>
      </c>
      <c r="N18" s="14">
        <f t="shared" si="2"/>
        <v>0</v>
      </c>
      <c r="O18" s="21">
        <f t="shared" si="8"/>
        <v>3</v>
      </c>
      <c r="P18" s="14">
        <f t="shared" si="3"/>
        <v>13.043478260869565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25"/>
      <c r="C19" s="25"/>
      <c r="D19" s="25"/>
      <c r="E19" s="25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3</v>
      </c>
      <c r="M19" s="18">
        <f t="shared" si="7"/>
        <v>0</v>
      </c>
      <c r="N19" s="14">
        <f t="shared" si="2"/>
        <v>0</v>
      </c>
      <c r="O19" s="21">
        <f t="shared" si="8"/>
        <v>3</v>
      </c>
      <c r="P19" s="14">
        <f t="shared" si="3"/>
        <v>13.043478260869565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25"/>
      <c r="C20" s="25"/>
      <c r="D20" s="20"/>
      <c r="E20" s="20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3</v>
      </c>
      <c r="M20" s="18">
        <f t="shared" si="7"/>
        <v>0</v>
      </c>
      <c r="N20" s="14">
        <f t="shared" si="2"/>
        <v>0</v>
      </c>
      <c r="O20" s="21">
        <f t="shared" si="8"/>
        <v>3</v>
      </c>
      <c r="P20" s="14">
        <f t="shared" si="3"/>
        <v>13.043478260869565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20"/>
      <c r="C21" s="20"/>
      <c r="D21" s="20"/>
      <c r="E21" s="20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3</v>
      </c>
      <c r="M21" s="18">
        <f t="shared" si="7"/>
        <v>0</v>
      </c>
      <c r="N21" s="14">
        <f t="shared" si="2"/>
        <v>0</v>
      </c>
      <c r="O21" s="21">
        <f t="shared" si="8"/>
        <v>3</v>
      </c>
      <c r="P21" s="14">
        <f t="shared" si="3"/>
        <v>13.043478260869565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20"/>
      <c r="C22" s="25">
        <v>2</v>
      </c>
      <c r="D22" s="20">
        <v>1</v>
      </c>
      <c r="E22" s="20">
        <v>1</v>
      </c>
      <c r="F22" s="25"/>
      <c r="G22" s="25"/>
      <c r="H22" s="20"/>
      <c r="I22" s="20"/>
      <c r="J22" s="18">
        <f t="shared" si="0"/>
        <v>0</v>
      </c>
      <c r="K22" s="18">
        <f t="shared" si="1"/>
        <v>0</v>
      </c>
      <c r="L22" s="18">
        <f t="shared" si="7"/>
        <v>3</v>
      </c>
      <c r="M22" s="18">
        <f t="shared" si="7"/>
        <v>0</v>
      </c>
      <c r="N22" s="14">
        <f t="shared" si="2"/>
        <v>0</v>
      </c>
      <c r="O22" s="21">
        <f t="shared" si="8"/>
        <v>3</v>
      </c>
      <c r="P22" s="14">
        <f t="shared" si="3"/>
        <v>13.043478260869565</v>
      </c>
      <c r="Q22" s="18">
        <f t="shared" si="4"/>
        <v>2</v>
      </c>
      <c r="R22" s="18">
        <f t="shared" si="5"/>
        <v>2</v>
      </c>
      <c r="X22" s="13"/>
      <c r="Y22" s="13"/>
    </row>
    <row r="23" spans="1:25" ht="15">
      <c r="A23" s="19">
        <v>32591</v>
      </c>
      <c r="B23" s="20"/>
      <c r="C23" s="20"/>
      <c r="D23" s="20"/>
      <c r="E23" s="20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3</v>
      </c>
      <c r="M23" s="18">
        <f t="shared" si="7"/>
        <v>0</v>
      </c>
      <c r="N23" s="14">
        <f t="shared" si="2"/>
        <v>0</v>
      </c>
      <c r="O23" s="21">
        <f t="shared" si="8"/>
        <v>3</v>
      </c>
      <c r="P23" s="14">
        <f t="shared" si="3"/>
        <v>13.043478260869565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25"/>
      <c r="C24" s="25">
        <v>2</v>
      </c>
      <c r="D24" s="20">
        <v>1</v>
      </c>
      <c r="E24" s="25">
        <v>1</v>
      </c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3</v>
      </c>
      <c r="M24" s="18">
        <f t="shared" si="7"/>
        <v>0</v>
      </c>
      <c r="N24" s="14">
        <f t="shared" si="2"/>
        <v>0</v>
      </c>
      <c r="O24" s="21">
        <f t="shared" si="8"/>
        <v>3</v>
      </c>
      <c r="P24" s="14">
        <f t="shared" si="3"/>
        <v>13.043478260869565</v>
      </c>
      <c r="Q24" s="18">
        <f t="shared" si="4"/>
        <v>2</v>
      </c>
      <c r="R24" s="18">
        <f t="shared" si="5"/>
        <v>2</v>
      </c>
      <c r="T24" s="17"/>
      <c r="X24" s="13"/>
      <c r="Y24" s="13"/>
    </row>
    <row r="25" spans="1:25" ht="15">
      <c r="A25" s="19">
        <v>32593</v>
      </c>
      <c r="B25" s="25"/>
      <c r="C25" s="25"/>
      <c r="D25" s="25"/>
      <c r="E25" s="20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3</v>
      </c>
      <c r="M25" s="18">
        <f t="shared" si="9"/>
        <v>0</v>
      </c>
      <c r="N25" s="14">
        <f t="shared" si="2"/>
        <v>0</v>
      </c>
      <c r="O25" s="21">
        <f t="shared" si="8"/>
        <v>3</v>
      </c>
      <c r="P25" s="14">
        <f t="shared" si="3"/>
        <v>13.043478260869565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20"/>
      <c r="C26" s="25"/>
      <c r="D26" s="25"/>
      <c r="E26" s="25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3</v>
      </c>
      <c r="M26" s="18">
        <f t="shared" si="9"/>
        <v>0</v>
      </c>
      <c r="N26" s="14">
        <f t="shared" si="2"/>
        <v>0</v>
      </c>
      <c r="O26" s="21">
        <f t="shared" si="8"/>
        <v>3</v>
      </c>
      <c r="P26" s="14">
        <f t="shared" si="3"/>
        <v>13.043478260869565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20">
        <v>2</v>
      </c>
      <c r="C27" s="20">
        <v>2</v>
      </c>
      <c r="D27" s="20"/>
      <c r="E27" s="20">
        <v>1</v>
      </c>
      <c r="F27" s="20"/>
      <c r="G27" s="20"/>
      <c r="H27" s="20"/>
      <c r="I27" s="20"/>
      <c r="J27" s="18">
        <f t="shared" si="0"/>
        <v>3</v>
      </c>
      <c r="K27" s="18">
        <f t="shared" si="1"/>
        <v>0</v>
      </c>
      <c r="L27" s="18">
        <f t="shared" si="9"/>
        <v>6</v>
      </c>
      <c r="M27" s="18">
        <f t="shared" si="9"/>
        <v>0</v>
      </c>
      <c r="N27" s="14">
        <f t="shared" si="2"/>
        <v>3</v>
      </c>
      <c r="O27" s="21">
        <f t="shared" si="8"/>
        <v>6</v>
      </c>
      <c r="P27" s="14">
        <f t="shared" si="3"/>
        <v>26.08695652173913</v>
      </c>
      <c r="Q27" s="18">
        <f t="shared" si="4"/>
        <v>4</v>
      </c>
      <c r="R27" s="18">
        <f t="shared" si="5"/>
        <v>1</v>
      </c>
      <c r="T27" s="17"/>
      <c r="X27" s="13"/>
      <c r="Y27" s="13"/>
    </row>
    <row r="28" spans="1:20" ht="15">
      <c r="A28" s="19">
        <v>32596</v>
      </c>
      <c r="B28" s="20"/>
      <c r="C28" s="25"/>
      <c r="D28" s="25"/>
      <c r="E28" s="25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6</v>
      </c>
      <c r="M28" s="18">
        <f t="shared" si="9"/>
        <v>0</v>
      </c>
      <c r="N28" s="14">
        <f t="shared" si="2"/>
        <v>0</v>
      </c>
      <c r="O28" s="21">
        <f t="shared" si="8"/>
        <v>6</v>
      </c>
      <c r="P28" s="14">
        <f t="shared" si="3"/>
        <v>26.08695652173913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20">
        <v>4</v>
      </c>
      <c r="C29" s="20">
        <v>2</v>
      </c>
      <c r="D29" s="20"/>
      <c r="E29" s="20"/>
      <c r="F29" s="20"/>
      <c r="G29" s="20"/>
      <c r="H29" s="20"/>
      <c r="I29" s="20"/>
      <c r="J29" s="18">
        <f t="shared" si="0"/>
        <v>6</v>
      </c>
      <c r="K29" s="18">
        <f t="shared" si="1"/>
        <v>0</v>
      </c>
      <c r="L29" s="18">
        <f t="shared" si="9"/>
        <v>12</v>
      </c>
      <c r="M29" s="18">
        <f t="shared" si="9"/>
        <v>0</v>
      </c>
      <c r="N29" s="14">
        <f t="shared" si="2"/>
        <v>6</v>
      </c>
      <c r="O29" s="21">
        <f t="shared" si="8"/>
        <v>12</v>
      </c>
      <c r="P29" s="14">
        <f t="shared" si="3"/>
        <v>52.17391304347826</v>
      </c>
      <c r="Q29" s="18">
        <f t="shared" si="4"/>
        <v>6</v>
      </c>
      <c r="R29" s="18">
        <f t="shared" si="5"/>
        <v>0</v>
      </c>
    </row>
    <row r="30" spans="1:20" ht="15">
      <c r="A30" s="19">
        <v>32598</v>
      </c>
      <c r="B30" s="20"/>
      <c r="C30" s="20"/>
      <c r="D30" s="20"/>
      <c r="E30" s="20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12</v>
      </c>
      <c r="M30" s="18">
        <f t="shared" si="9"/>
        <v>0</v>
      </c>
      <c r="N30" s="14">
        <f t="shared" si="2"/>
        <v>0</v>
      </c>
      <c r="O30" s="21">
        <f t="shared" si="8"/>
        <v>12</v>
      </c>
      <c r="P30" s="14">
        <f t="shared" si="3"/>
        <v>52.17391304347826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25">
        <v>3</v>
      </c>
      <c r="C31" s="25">
        <v>2</v>
      </c>
      <c r="D31" s="25"/>
      <c r="E31" s="20"/>
      <c r="F31" s="25"/>
      <c r="G31" s="25"/>
      <c r="H31" s="20"/>
      <c r="I31" s="25"/>
      <c r="J31" s="18">
        <f t="shared" si="0"/>
        <v>5</v>
      </c>
      <c r="K31" s="18">
        <f t="shared" si="1"/>
        <v>0</v>
      </c>
      <c r="L31" s="18">
        <f t="shared" si="9"/>
        <v>17</v>
      </c>
      <c r="M31" s="18">
        <f t="shared" si="9"/>
        <v>0</v>
      </c>
      <c r="N31" s="14">
        <f t="shared" si="2"/>
        <v>5</v>
      </c>
      <c r="O31" s="21">
        <f t="shared" si="8"/>
        <v>17</v>
      </c>
      <c r="P31" s="14">
        <f t="shared" si="3"/>
        <v>73.91304347826087</v>
      </c>
      <c r="Q31" s="18">
        <f t="shared" si="4"/>
        <v>5</v>
      </c>
      <c r="R31" s="18">
        <f t="shared" si="5"/>
        <v>0</v>
      </c>
      <c r="T31" s="17"/>
    </row>
    <row r="32" spans="1:18" ht="15">
      <c r="A32" s="19">
        <v>32600</v>
      </c>
      <c r="B32" s="25"/>
      <c r="C32" s="25"/>
      <c r="D32" s="20"/>
      <c r="E32" s="20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17</v>
      </c>
      <c r="M32" s="18">
        <f t="shared" si="9"/>
        <v>0</v>
      </c>
      <c r="N32" s="14">
        <f t="shared" si="2"/>
        <v>0</v>
      </c>
      <c r="O32" s="21">
        <f t="shared" si="8"/>
        <v>17</v>
      </c>
      <c r="P32" s="14">
        <f t="shared" si="3"/>
        <v>73.91304347826087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20"/>
      <c r="C33" s="20"/>
      <c r="D33" s="20"/>
      <c r="E33" s="20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17</v>
      </c>
      <c r="M33" s="18">
        <f t="shared" si="9"/>
        <v>0</v>
      </c>
      <c r="N33" s="14">
        <f t="shared" si="2"/>
        <v>0</v>
      </c>
      <c r="O33" s="21">
        <f t="shared" si="8"/>
        <v>17</v>
      </c>
      <c r="P33" s="14">
        <f t="shared" si="3"/>
        <v>73.91304347826087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25"/>
      <c r="C34" s="25"/>
      <c r="D34" s="25"/>
      <c r="E34" s="25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17</v>
      </c>
      <c r="M34" s="18">
        <f t="shared" si="9"/>
        <v>0</v>
      </c>
      <c r="N34" s="14">
        <f t="shared" si="2"/>
        <v>0</v>
      </c>
      <c r="O34" s="21">
        <f t="shared" si="8"/>
        <v>17</v>
      </c>
      <c r="P34" s="14">
        <f t="shared" si="3"/>
        <v>73.91304347826087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20">
        <v>1</v>
      </c>
      <c r="C35" s="20"/>
      <c r="D35" s="20"/>
      <c r="E35" s="20"/>
      <c r="F35" s="20"/>
      <c r="G35" s="20"/>
      <c r="H35" s="20"/>
      <c r="I35" s="20"/>
      <c r="J35" s="18">
        <f t="shared" si="0"/>
        <v>1</v>
      </c>
      <c r="K35" s="18">
        <f t="shared" si="1"/>
        <v>0</v>
      </c>
      <c r="L35" s="18">
        <f t="shared" si="9"/>
        <v>18</v>
      </c>
      <c r="M35" s="18">
        <f t="shared" si="9"/>
        <v>0</v>
      </c>
      <c r="N35" s="14">
        <f t="shared" si="2"/>
        <v>1</v>
      </c>
      <c r="O35" s="21">
        <f t="shared" si="8"/>
        <v>18</v>
      </c>
      <c r="P35" s="14">
        <f t="shared" si="3"/>
        <v>78.26086956521739</v>
      </c>
      <c r="Q35" s="18">
        <f t="shared" si="4"/>
        <v>1</v>
      </c>
      <c r="R35" s="18">
        <f t="shared" si="5"/>
        <v>0</v>
      </c>
    </row>
    <row r="36" spans="1:18" ht="15">
      <c r="A36" s="19">
        <v>32604</v>
      </c>
      <c r="B36" s="25"/>
      <c r="C36" s="25"/>
      <c r="D36" s="20"/>
      <c r="E36" s="20"/>
      <c r="F36" s="20"/>
      <c r="G36" s="25"/>
      <c r="H36" s="20"/>
      <c r="I36" s="20"/>
      <c r="J36" s="18">
        <f aca="true" t="shared" si="10" ref="J36:J67">+B36+C36-D36-E36</f>
        <v>0</v>
      </c>
      <c r="K36" s="18">
        <f aca="true" t="shared" si="11" ref="K36:K67">+F36+G36-H36-I36</f>
        <v>0</v>
      </c>
      <c r="L36" s="18">
        <f t="shared" si="9"/>
        <v>18</v>
      </c>
      <c r="M36" s="18">
        <f t="shared" si="9"/>
        <v>0</v>
      </c>
      <c r="N36" s="14">
        <f aca="true" t="shared" si="12" ref="N36:N67">(+J36+K36)*($J$96/($J$96+$K$96))</f>
        <v>0</v>
      </c>
      <c r="O36" s="21">
        <f t="shared" si="8"/>
        <v>18</v>
      </c>
      <c r="P36" s="14">
        <f aca="true" t="shared" si="13" ref="P36:P67">O36*100/$N$96</f>
        <v>78.26086956521739</v>
      </c>
      <c r="Q36" s="18">
        <f aca="true" t="shared" si="14" ref="Q36:Q67">+B36+C36+F36+G36</f>
        <v>0</v>
      </c>
      <c r="R36" s="18">
        <f aca="true" t="shared" si="15" ref="R36:R67">D36+E36+H36+I36</f>
        <v>0</v>
      </c>
    </row>
    <row r="37" spans="1:18" ht="15">
      <c r="A37" s="19">
        <v>32605</v>
      </c>
      <c r="B37" s="20"/>
      <c r="C37" s="20"/>
      <c r="D37" s="20"/>
      <c r="E37" s="20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18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18</v>
      </c>
      <c r="P37" s="14">
        <f t="shared" si="13"/>
        <v>78.26086956521739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25"/>
      <c r="C38" s="25"/>
      <c r="D38" s="20"/>
      <c r="E38" s="20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18</v>
      </c>
      <c r="M38" s="18">
        <f t="shared" si="9"/>
        <v>0</v>
      </c>
      <c r="N38" s="14">
        <f t="shared" si="12"/>
        <v>0</v>
      </c>
      <c r="O38" s="21">
        <f t="shared" si="16"/>
        <v>18</v>
      </c>
      <c r="P38" s="14">
        <f t="shared" si="13"/>
        <v>78.26086956521739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25"/>
      <c r="C39" s="25"/>
      <c r="D39" s="20"/>
      <c r="E39" s="20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18</v>
      </c>
      <c r="M39" s="18">
        <f t="shared" si="9"/>
        <v>0</v>
      </c>
      <c r="N39" s="14">
        <f t="shared" si="12"/>
        <v>0</v>
      </c>
      <c r="O39" s="21">
        <f t="shared" si="16"/>
        <v>18</v>
      </c>
      <c r="P39" s="14">
        <f t="shared" si="13"/>
        <v>78.26086956521739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20"/>
      <c r="C40" s="20"/>
      <c r="D40" s="20"/>
      <c r="E40" s="20"/>
      <c r="F40" s="20"/>
      <c r="G40" s="20"/>
      <c r="H40" s="20"/>
      <c r="I40" s="20"/>
      <c r="J40" s="18">
        <f t="shared" si="10"/>
        <v>0</v>
      </c>
      <c r="K40" s="18">
        <f t="shared" si="11"/>
        <v>0</v>
      </c>
      <c r="L40" s="18">
        <f t="shared" si="9"/>
        <v>18</v>
      </c>
      <c r="M40" s="18">
        <f t="shared" si="9"/>
        <v>0</v>
      </c>
      <c r="N40" s="14">
        <f t="shared" si="12"/>
        <v>0</v>
      </c>
      <c r="O40" s="21">
        <f t="shared" si="16"/>
        <v>18</v>
      </c>
      <c r="P40" s="14">
        <f t="shared" si="13"/>
        <v>78.26086956521739</v>
      </c>
      <c r="Q40" s="18">
        <f t="shared" si="14"/>
        <v>0</v>
      </c>
      <c r="R40" s="18">
        <f t="shared" si="15"/>
        <v>0</v>
      </c>
    </row>
    <row r="41" spans="1:18" ht="15">
      <c r="A41" s="19">
        <v>32609</v>
      </c>
      <c r="B41" s="20"/>
      <c r="C41" s="25"/>
      <c r="D41" s="25"/>
      <c r="E41" s="26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18</v>
      </c>
      <c r="M41" s="18">
        <f t="shared" si="9"/>
        <v>0</v>
      </c>
      <c r="N41" s="14">
        <f t="shared" si="12"/>
        <v>0</v>
      </c>
      <c r="O41" s="21">
        <f t="shared" si="16"/>
        <v>18</v>
      </c>
      <c r="P41" s="14">
        <f t="shared" si="13"/>
        <v>78.26086956521739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20">
        <v>1</v>
      </c>
      <c r="C42" s="20">
        <v>1</v>
      </c>
      <c r="D42" s="20"/>
      <c r="E42" s="20">
        <v>1</v>
      </c>
      <c r="F42" s="20"/>
      <c r="G42" s="20"/>
      <c r="H42" s="20"/>
      <c r="I42" s="20"/>
      <c r="J42" s="18">
        <f t="shared" si="10"/>
        <v>1</v>
      </c>
      <c r="K42" s="18">
        <f t="shared" si="11"/>
        <v>0</v>
      </c>
      <c r="L42" s="18">
        <f t="shared" si="9"/>
        <v>19</v>
      </c>
      <c r="M42" s="18">
        <f t="shared" si="9"/>
        <v>0</v>
      </c>
      <c r="N42" s="14">
        <f t="shared" si="12"/>
        <v>1</v>
      </c>
      <c r="O42" s="21">
        <f t="shared" si="16"/>
        <v>19</v>
      </c>
      <c r="P42" s="14">
        <f t="shared" si="13"/>
        <v>82.6086956521739</v>
      </c>
      <c r="Q42" s="18">
        <f t="shared" si="14"/>
        <v>2</v>
      </c>
      <c r="R42" s="18">
        <f t="shared" si="15"/>
        <v>1</v>
      </c>
    </row>
    <row r="43" spans="1:18" ht="15">
      <c r="A43" s="19">
        <v>32611</v>
      </c>
      <c r="B43" s="20"/>
      <c r="C43" s="20"/>
      <c r="D43" s="20"/>
      <c r="E43" s="20"/>
      <c r="F43" s="20"/>
      <c r="G43" s="20"/>
      <c r="H43" s="20"/>
      <c r="I43" s="20"/>
      <c r="J43" s="18">
        <f t="shared" si="10"/>
        <v>0</v>
      </c>
      <c r="K43" s="18">
        <f t="shared" si="11"/>
        <v>0</v>
      </c>
      <c r="L43" s="18">
        <f t="shared" si="9"/>
        <v>19</v>
      </c>
      <c r="M43" s="18">
        <f t="shared" si="9"/>
        <v>0</v>
      </c>
      <c r="N43" s="14">
        <f t="shared" si="12"/>
        <v>0</v>
      </c>
      <c r="O43" s="21">
        <f t="shared" si="16"/>
        <v>19</v>
      </c>
      <c r="P43" s="14">
        <f t="shared" si="13"/>
        <v>82.6086956521739</v>
      </c>
      <c r="Q43" s="18">
        <f t="shared" si="14"/>
        <v>0</v>
      </c>
      <c r="R43" s="18">
        <f t="shared" si="15"/>
        <v>0</v>
      </c>
    </row>
    <row r="44" spans="1:18" ht="15">
      <c r="A44" s="19">
        <v>32612</v>
      </c>
      <c r="B44" s="20">
        <v>1</v>
      </c>
      <c r="C44" s="20">
        <v>2</v>
      </c>
      <c r="D44" s="20">
        <v>1</v>
      </c>
      <c r="E44" s="20">
        <v>1</v>
      </c>
      <c r="F44" s="20"/>
      <c r="G44" s="20"/>
      <c r="H44" s="20"/>
      <c r="I44" s="20"/>
      <c r="J44" s="18">
        <f t="shared" si="10"/>
        <v>1</v>
      </c>
      <c r="K44" s="18">
        <f t="shared" si="11"/>
        <v>0</v>
      </c>
      <c r="L44" s="18">
        <f t="shared" si="9"/>
        <v>20</v>
      </c>
      <c r="M44" s="18">
        <f t="shared" si="9"/>
        <v>0</v>
      </c>
      <c r="N44" s="14">
        <f t="shared" si="12"/>
        <v>1</v>
      </c>
      <c r="O44" s="21">
        <f t="shared" si="16"/>
        <v>20</v>
      </c>
      <c r="P44" s="14">
        <f t="shared" si="13"/>
        <v>86.95652173913044</v>
      </c>
      <c r="Q44" s="18">
        <f t="shared" si="14"/>
        <v>3</v>
      </c>
      <c r="R44" s="18">
        <f t="shared" si="15"/>
        <v>2</v>
      </c>
    </row>
    <row r="45" spans="1:18" ht="15">
      <c r="A45" s="19">
        <v>32613</v>
      </c>
      <c r="B45" s="25"/>
      <c r="C45" s="25"/>
      <c r="D45" s="20"/>
      <c r="E45" s="20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20</v>
      </c>
      <c r="M45" s="18">
        <f t="shared" si="17"/>
        <v>0</v>
      </c>
      <c r="N45" s="14">
        <f t="shared" si="12"/>
        <v>0</v>
      </c>
      <c r="O45" s="21">
        <f t="shared" si="16"/>
        <v>20</v>
      </c>
      <c r="P45" s="14">
        <f t="shared" si="13"/>
        <v>86.95652173913044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20"/>
      <c r="C46" s="25"/>
      <c r="D46" s="20"/>
      <c r="E46" s="20"/>
      <c r="F46" s="25"/>
      <c r="G46" s="25"/>
      <c r="H46" s="20"/>
      <c r="I46" s="20"/>
      <c r="J46" s="18">
        <f t="shared" si="10"/>
        <v>0</v>
      </c>
      <c r="K46" s="18">
        <f t="shared" si="11"/>
        <v>0</v>
      </c>
      <c r="L46" s="18">
        <f t="shared" si="17"/>
        <v>20</v>
      </c>
      <c r="M46" s="18">
        <f t="shared" si="17"/>
        <v>0</v>
      </c>
      <c r="N46" s="14">
        <f t="shared" si="12"/>
        <v>0</v>
      </c>
      <c r="O46" s="21">
        <f t="shared" si="16"/>
        <v>20</v>
      </c>
      <c r="P46" s="14">
        <f t="shared" si="13"/>
        <v>86.95652173913044</v>
      </c>
      <c r="Q46" s="18">
        <f t="shared" si="14"/>
        <v>0</v>
      </c>
      <c r="R46" s="18">
        <f t="shared" si="15"/>
        <v>0</v>
      </c>
    </row>
    <row r="47" spans="1:18" ht="15">
      <c r="A47" s="19">
        <v>32615</v>
      </c>
      <c r="B47" s="20"/>
      <c r="C47" s="20"/>
      <c r="D47" s="20"/>
      <c r="E47" s="20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20</v>
      </c>
      <c r="M47" s="18">
        <f t="shared" si="17"/>
        <v>0</v>
      </c>
      <c r="N47" s="14">
        <f t="shared" si="12"/>
        <v>0</v>
      </c>
      <c r="O47" s="21">
        <f t="shared" si="16"/>
        <v>20</v>
      </c>
      <c r="P47" s="14">
        <f t="shared" si="13"/>
        <v>86.95652173913044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25"/>
      <c r="C48" s="25"/>
      <c r="D48" s="20"/>
      <c r="E48" s="20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20</v>
      </c>
      <c r="M48" s="18">
        <f t="shared" si="17"/>
        <v>0</v>
      </c>
      <c r="N48" s="14">
        <f t="shared" si="12"/>
        <v>0</v>
      </c>
      <c r="O48" s="21">
        <f t="shared" si="16"/>
        <v>20</v>
      </c>
      <c r="P48" s="14">
        <f t="shared" si="13"/>
        <v>86.95652173913044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20"/>
      <c r="C49" s="20"/>
      <c r="D49" s="20"/>
      <c r="E49" s="20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20</v>
      </c>
      <c r="M49" s="18">
        <f t="shared" si="17"/>
        <v>0</v>
      </c>
      <c r="N49" s="14">
        <f t="shared" si="12"/>
        <v>0</v>
      </c>
      <c r="O49" s="21">
        <f t="shared" si="16"/>
        <v>20</v>
      </c>
      <c r="P49" s="14">
        <f t="shared" si="13"/>
        <v>86.95652173913044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20"/>
      <c r="C50" s="25"/>
      <c r="D50" s="25"/>
      <c r="E50" s="25"/>
      <c r="F50" s="25"/>
      <c r="G50" s="25"/>
      <c r="H50" s="25"/>
      <c r="I50" s="20"/>
      <c r="J50" s="18">
        <f t="shared" si="10"/>
        <v>0</v>
      </c>
      <c r="K50" s="18">
        <f t="shared" si="11"/>
        <v>0</v>
      </c>
      <c r="L50" s="18">
        <f t="shared" si="17"/>
        <v>20</v>
      </c>
      <c r="M50" s="18">
        <f t="shared" si="17"/>
        <v>0</v>
      </c>
      <c r="N50" s="14">
        <f t="shared" si="12"/>
        <v>0</v>
      </c>
      <c r="O50" s="21">
        <f t="shared" si="16"/>
        <v>20</v>
      </c>
      <c r="P50" s="14">
        <f t="shared" si="13"/>
        <v>86.95652173913044</v>
      </c>
      <c r="Q50" s="18">
        <f t="shared" si="14"/>
        <v>0</v>
      </c>
      <c r="R50" s="18">
        <f t="shared" si="15"/>
        <v>0</v>
      </c>
    </row>
    <row r="51" spans="1:18" ht="15">
      <c r="A51" s="19">
        <v>32619</v>
      </c>
      <c r="B51" s="20"/>
      <c r="C51" s="20"/>
      <c r="D51" s="20"/>
      <c r="E51" s="20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20</v>
      </c>
      <c r="M51" s="18">
        <f t="shared" si="17"/>
        <v>0</v>
      </c>
      <c r="N51" s="14">
        <f t="shared" si="12"/>
        <v>0</v>
      </c>
      <c r="O51" s="21">
        <f t="shared" si="16"/>
        <v>20</v>
      </c>
      <c r="P51" s="14">
        <f t="shared" si="13"/>
        <v>86.95652173913044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20"/>
      <c r="C52" s="25"/>
      <c r="D52" s="20"/>
      <c r="E52" s="20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20</v>
      </c>
      <c r="M52" s="18">
        <f t="shared" si="17"/>
        <v>0</v>
      </c>
      <c r="N52" s="14">
        <f t="shared" si="12"/>
        <v>0</v>
      </c>
      <c r="O52" s="21">
        <f t="shared" si="16"/>
        <v>20</v>
      </c>
      <c r="P52" s="14">
        <f t="shared" si="13"/>
        <v>86.95652173913044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25"/>
      <c r="C53" s="25"/>
      <c r="D53" s="20"/>
      <c r="E53" s="20"/>
      <c r="F53" s="25"/>
      <c r="G53" s="25"/>
      <c r="H53" s="20"/>
      <c r="I53" s="20"/>
      <c r="J53" s="18">
        <f t="shared" si="10"/>
        <v>0</v>
      </c>
      <c r="K53" s="18">
        <f t="shared" si="11"/>
        <v>0</v>
      </c>
      <c r="L53" s="18">
        <f t="shared" si="17"/>
        <v>20</v>
      </c>
      <c r="M53" s="18">
        <f t="shared" si="17"/>
        <v>0</v>
      </c>
      <c r="N53" s="14">
        <f t="shared" si="12"/>
        <v>0</v>
      </c>
      <c r="O53" s="21">
        <f t="shared" si="16"/>
        <v>20</v>
      </c>
      <c r="P53" s="14">
        <f t="shared" si="13"/>
        <v>86.95652173913044</v>
      </c>
      <c r="Q53" s="18">
        <f t="shared" si="14"/>
        <v>0</v>
      </c>
      <c r="R53" s="18">
        <f t="shared" si="15"/>
        <v>0</v>
      </c>
      <c r="S53" s="17"/>
    </row>
    <row r="54" spans="1:18" ht="15">
      <c r="A54" s="19">
        <v>32622</v>
      </c>
      <c r="B54" s="20"/>
      <c r="C54" s="20">
        <v>1</v>
      </c>
      <c r="D54" s="20"/>
      <c r="E54" s="20">
        <v>1</v>
      </c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20</v>
      </c>
      <c r="M54" s="18">
        <f t="shared" si="17"/>
        <v>0</v>
      </c>
      <c r="N54" s="14">
        <f t="shared" si="12"/>
        <v>0</v>
      </c>
      <c r="O54" s="21">
        <f t="shared" si="16"/>
        <v>20</v>
      </c>
      <c r="P54" s="14">
        <f t="shared" si="13"/>
        <v>86.95652173913044</v>
      </c>
      <c r="Q54" s="18">
        <f t="shared" si="14"/>
        <v>1</v>
      </c>
      <c r="R54" s="18">
        <f t="shared" si="15"/>
        <v>1</v>
      </c>
    </row>
    <row r="55" spans="1:18" ht="15">
      <c r="A55" s="19">
        <v>32623</v>
      </c>
      <c r="B55" s="25"/>
      <c r="C55" s="25"/>
      <c r="D55" s="25"/>
      <c r="E55" s="25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20</v>
      </c>
      <c r="M55" s="18">
        <f t="shared" si="17"/>
        <v>0</v>
      </c>
      <c r="N55" s="14">
        <f t="shared" si="12"/>
        <v>0</v>
      </c>
      <c r="O55" s="21">
        <f t="shared" si="16"/>
        <v>20</v>
      </c>
      <c r="P55" s="14">
        <f t="shared" si="13"/>
        <v>86.95652173913044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20"/>
      <c r="C56" s="20"/>
      <c r="D56" s="20"/>
      <c r="E56" s="20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20</v>
      </c>
      <c r="M56" s="18">
        <f t="shared" si="17"/>
        <v>0</v>
      </c>
      <c r="N56" s="14">
        <f t="shared" si="12"/>
        <v>0</v>
      </c>
      <c r="O56" s="21">
        <f t="shared" si="16"/>
        <v>20</v>
      </c>
      <c r="P56" s="14">
        <f t="shared" si="13"/>
        <v>86.95652173913044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25"/>
      <c r="C57" s="25"/>
      <c r="D57" s="20"/>
      <c r="E57" s="20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20</v>
      </c>
      <c r="M57" s="18">
        <f t="shared" si="17"/>
        <v>0</v>
      </c>
      <c r="N57" s="14">
        <f t="shared" si="12"/>
        <v>0</v>
      </c>
      <c r="O57" s="21">
        <f t="shared" si="16"/>
        <v>20</v>
      </c>
      <c r="P57" s="14">
        <f t="shared" si="13"/>
        <v>86.95652173913044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20"/>
      <c r="C58" s="20"/>
      <c r="D58" s="20"/>
      <c r="E58" s="20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20</v>
      </c>
      <c r="M58" s="18">
        <f t="shared" si="17"/>
        <v>0</v>
      </c>
      <c r="N58" s="14">
        <f t="shared" si="12"/>
        <v>0</v>
      </c>
      <c r="O58" s="21">
        <f t="shared" si="16"/>
        <v>20</v>
      </c>
      <c r="P58" s="14">
        <f t="shared" si="13"/>
        <v>86.95652173913044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20"/>
      <c r="C59" s="25"/>
      <c r="D59" s="20"/>
      <c r="E59" s="20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20</v>
      </c>
      <c r="M59" s="18">
        <f t="shared" si="17"/>
        <v>0</v>
      </c>
      <c r="N59" s="14">
        <f t="shared" si="12"/>
        <v>0</v>
      </c>
      <c r="O59" s="21">
        <f t="shared" si="16"/>
        <v>20</v>
      </c>
      <c r="P59" s="14">
        <f t="shared" si="13"/>
        <v>86.95652173913044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20"/>
      <c r="C60" s="20"/>
      <c r="D60" s="20"/>
      <c r="E60" s="20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20</v>
      </c>
      <c r="M60" s="18">
        <f t="shared" si="17"/>
        <v>0</v>
      </c>
      <c r="N60" s="14">
        <f t="shared" si="12"/>
        <v>0</v>
      </c>
      <c r="O60" s="21">
        <f t="shared" si="16"/>
        <v>20</v>
      </c>
      <c r="P60" s="14">
        <f t="shared" si="13"/>
        <v>86.95652173913044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25"/>
      <c r="C61" s="20"/>
      <c r="D61" s="20"/>
      <c r="E61" s="20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20</v>
      </c>
      <c r="M61" s="18">
        <f t="shared" si="17"/>
        <v>0</v>
      </c>
      <c r="N61" s="14">
        <f t="shared" si="12"/>
        <v>0</v>
      </c>
      <c r="O61" s="21">
        <f t="shared" si="16"/>
        <v>20</v>
      </c>
      <c r="P61" s="14">
        <f t="shared" si="13"/>
        <v>86.95652173913044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20"/>
      <c r="C62" s="20"/>
      <c r="D62" s="20"/>
      <c r="E62" s="20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20</v>
      </c>
      <c r="M62" s="18">
        <f t="shared" si="17"/>
        <v>0</v>
      </c>
      <c r="N62" s="14">
        <f t="shared" si="12"/>
        <v>0</v>
      </c>
      <c r="O62" s="21">
        <f t="shared" si="16"/>
        <v>20</v>
      </c>
      <c r="P62" s="14">
        <f t="shared" si="13"/>
        <v>86.95652173913044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20"/>
      <c r="C63" s="25"/>
      <c r="D63" s="20"/>
      <c r="E63" s="25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20</v>
      </c>
      <c r="M63" s="18">
        <f t="shared" si="17"/>
        <v>0</v>
      </c>
      <c r="N63" s="14">
        <f t="shared" si="12"/>
        <v>0</v>
      </c>
      <c r="O63" s="21">
        <f t="shared" si="16"/>
        <v>20</v>
      </c>
      <c r="P63" s="14">
        <f t="shared" si="13"/>
        <v>86.95652173913044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20"/>
      <c r="C64" s="25"/>
      <c r="D64" s="20"/>
      <c r="E64" s="20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20</v>
      </c>
      <c r="M64" s="18">
        <f t="shared" si="17"/>
        <v>0</v>
      </c>
      <c r="N64" s="14">
        <f t="shared" si="12"/>
        <v>0</v>
      </c>
      <c r="O64" s="21">
        <f t="shared" si="16"/>
        <v>20</v>
      </c>
      <c r="P64" s="14">
        <f t="shared" si="13"/>
        <v>86.95652173913044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20"/>
      <c r="C65" s="20"/>
      <c r="D65" s="20"/>
      <c r="E65" s="20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20</v>
      </c>
      <c r="M65" s="18">
        <f t="shared" si="18"/>
        <v>0</v>
      </c>
      <c r="N65" s="14">
        <f t="shared" si="12"/>
        <v>0</v>
      </c>
      <c r="O65" s="21">
        <f t="shared" si="16"/>
        <v>20</v>
      </c>
      <c r="P65" s="14">
        <f t="shared" si="13"/>
        <v>86.95652173913044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20">
        <v>1</v>
      </c>
      <c r="C66" s="25"/>
      <c r="D66" s="20"/>
      <c r="E66" s="26"/>
      <c r="F66" s="25"/>
      <c r="G66" s="25"/>
      <c r="H66" s="20"/>
      <c r="I66" s="20"/>
      <c r="J66" s="18">
        <f t="shared" si="10"/>
        <v>1</v>
      </c>
      <c r="K66" s="18">
        <f t="shared" si="11"/>
        <v>0</v>
      </c>
      <c r="L66" s="18">
        <f t="shared" si="18"/>
        <v>21</v>
      </c>
      <c r="M66" s="18">
        <f t="shared" si="18"/>
        <v>0</v>
      </c>
      <c r="N66" s="14">
        <f t="shared" si="12"/>
        <v>1</v>
      </c>
      <c r="O66" s="21">
        <f t="shared" si="16"/>
        <v>21</v>
      </c>
      <c r="P66" s="14">
        <f t="shared" si="13"/>
        <v>91.30434782608695</v>
      </c>
      <c r="Q66" s="18">
        <f t="shared" si="14"/>
        <v>1</v>
      </c>
      <c r="R66" s="18">
        <f t="shared" si="15"/>
        <v>0</v>
      </c>
    </row>
    <row r="67" spans="1:19" ht="15">
      <c r="A67" s="19">
        <v>32635</v>
      </c>
      <c r="B67" s="20"/>
      <c r="C67" s="20"/>
      <c r="D67" s="20"/>
      <c r="E67" s="20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21</v>
      </c>
      <c r="M67" s="18">
        <f t="shared" si="18"/>
        <v>0</v>
      </c>
      <c r="N67" s="14">
        <f t="shared" si="12"/>
        <v>0</v>
      </c>
      <c r="O67" s="21">
        <f t="shared" si="16"/>
        <v>21</v>
      </c>
      <c r="P67" s="14">
        <f t="shared" si="13"/>
        <v>91.30434782608695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20"/>
      <c r="C68" s="20"/>
      <c r="D68" s="25"/>
      <c r="E68" s="25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21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21</v>
      </c>
      <c r="P68" s="14">
        <f aca="true" t="shared" si="22" ref="P68:P94">O68*100/$N$96</f>
        <v>91.30434782608695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20"/>
      <c r="C69" s="20">
        <v>2</v>
      </c>
      <c r="D69" s="20"/>
      <c r="E69" s="20"/>
      <c r="F69" s="20"/>
      <c r="G69" s="20"/>
      <c r="H69" s="20"/>
      <c r="I69" s="20"/>
      <c r="J69" s="18">
        <f t="shared" si="19"/>
        <v>2</v>
      </c>
      <c r="K69" s="18">
        <f t="shared" si="20"/>
        <v>0</v>
      </c>
      <c r="L69" s="18">
        <f t="shared" si="18"/>
        <v>23</v>
      </c>
      <c r="M69" s="18">
        <f t="shared" si="18"/>
        <v>0</v>
      </c>
      <c r="N69" s="14">
        <f t="shared" si="21"/>
        <v>2</v>
      </c>
      <c r="O69" s="21">
        <f aca="true" t="shared" si="25" ref="O69:O94">O68+N69</f>
        <v>23</v>
      </c>
      <c r="P69" s="14">
        <f t="shared" si="22"/>
        <v>100</v>
      </c>
      <c r="Q69" s="18">
        <f t="shared" si="23"/>
        <v>2</v>
      </c>
      <c r="R69" s="18">
        <f t="shared" si="24"/>
        <v>0</v>
      </c>
    </row>
    <row r="70" spans="1:18" ht="15">
      <c r="A70" s="19">
        <v>32638</v>
      </c>
      <c r="B70" s="20"/>
      <c r="C70" s="25"/>
      <c r="D70" s="20"/>
      <c r="E70" s="20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23</v>
      </c>
      <c r="M70" s="18">
        <f t="shared" si="18"/>
        <v>0</v>
      </c>
      <c r="N70" s="14">
        <f t="shared" si="21"/>
        <v>0</v>
      </c>
      <c r="O70" s="21">
        <f t="shared" si="25"/>
        <v>23</v>
      </c>
      <c r="P70" s="14">
        <f t="shared" si="22"/>
        <v>100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20">
        <v>1</v>
      </c>
      <c r="C71" s="25"/>
      <c r="D71" s="25"/>
      <c r="E71" s="20"/>
      <c r="F71" s="20"/>
      <c r="G71" s="25"/>
      <c r="H71" s="20"/>
      <c r="I71" s="20"/>
      <c r="J71" s="18">
        <f t="shared" si="19"/>
        <v>1</v>
      </c>
      <c r="K71" s="18">
        <f t="shared" si="20"/>
        <v>0</v>
      </c>
      <c r="L71" s="18">
        <f t="shared" si="18"/>
        <v>24</v>
      </c>
      <c r="M71" s="18">
        <f t="shared" si="18"/>
        <v>0</v>
      </c>
      <c r="N71" s="14">
        <f t="shared" si="21"/>
        <v>1</v>
      </c>
      <c r="O71" s="21">
        <f t="shared" si="25"/>
        <v>24</v>
      </c>
      <c r="P71" s="14">
        <f t="shared" si="22"/>
        <v>104.34782608695652</v>
      </c>
      <c r="Q71" s="18">
        <f t="shared" si="23"/>
        <v>1</v>
      </c>
      <c r="R71" s="18">
        <f t="shared" si="24"/>
        <v>0</v>
      </c>
    </row>
    <row r="72" spans="1:18" ht="15">
      <c r="A72" s="19">
        <v>32640</v>
      </c>
      <c r="B72" s="20"/>
      <c r="C72" s="20"/>
      <c r="D72" s="20"/>
      <c r="E72" s="20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24</v>
      </c>
      <c r="M72" s="18">
        <f t="shared" si="18"/>
        <v>0</v>
      </c>
      <c r="N72" s="14">
        <f t="shared" si="21"/>
        <v>0</v>
      </c>
      <c r="O72" s="21">
        <f t="shared" si="25"/>
        <v>24</v>
      </c>
      <c r="P72" s="14">
        <f t="shared" si="22"/>
        <v>104.34782608695652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20"/>
      <c r="C73" s="25"/>
      <c r="D73" s="26"/>
      <c r="E73" s="20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24</v>
      </c>
      <c r="M73" s="18">
        <f t="shared" si="18"/>
        <v>0</v>
      </c>
      <c r="N73" s="14">
        <f t="shared" si="21"/>
        <v>0</v>
      </c>
      <c r="O73" s="21">
        <f t="shared" si="25"/>
        <v>24</v>
      </c>
      <c r="P73" s="14">
        <f t="shared" si="22"/>
        <v>104.34782608695652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20"/>
      <c r="C74" s="20"/>
      <c r="D74" s="20"/>
      <c r="E74" s="20"/>
      <c r="F74" s="20"/>
      <c r="G74" s="20"/>
      <c r="H74" s="20"/>
      <c r="I74" s="20"/>
      <c r="J74" s="18">
        <f t="shared" si="19"/>
        <v>0</v>
      </c>
      <c r="K74" s="18">
        <f t="shared" si="20"/>
        <v>0</v>
      </c>
      <c r="L74" s="18">
        <f t="shared" si="18"/>
        <v>24</v>
      </c>
      <c r="M74" s="18">
        <f t="shared" si="18"/>
        <v>0</v>
      </c>
      <c r="N74" s="14">
        <f t="shared" si="21"/>
        <v>0</v>
      </c>
      <c r="O74" s="21">
        <f t="shared" si="25"/>
        <v>24</v>
      </c>
      <c r="P74" s="14">
        <f t="shared" si="22"/>
        <v>104.34782608695652</v>
      </c>
      <c r="Q74" s="18">
        <f t="shared" si="23"/>
        <v>0</v>
      </c>
      <c r="R74" s="18">
        <f t="shared" si="24"/>
        <v>0</v>
      </c>
    </row>
    <row r="75" spans="1:18" ht="15">
      <c r="A75" s="19">
        <v>32643</v>
      </c>
      <c r="B75" s="20"/>
      <c r="C75" s="25"/>
      <c r="D75" s="26"/>
      <c r="E75" s="25">
        <v>1</v>
      </c>
      <c r="F75" s="25"/>
      <c r="G75" s="25"/>
      <c r="H75" s="25"/>
      <c r="I75" s="20"/>
      <c r="J75" s="18">
        <f t="shared" si="19"/>
        <v>-1</v>
      </c>
      <c r="K75" s="18">
        <f t="shared" si="20"/>
        <v>0</v>
      </c>
      <c r="L75" s="18">
        <f t="shared" si="18"/>
        <v>23</v>
      </c>
      <c r="M75" s="18">
        <f t="shared" si="18"/>
        <v>0</v>
      </c>
      <c r="N75" s="14">
        <f t="shared" si="21"/>
        <v>-1</v>
      </c>
      <c r="O75" s="21">
        <f t="shared" si="25"/>
        <v>23</v>
      </c>
      <c r="P75" s="14">
        <f t="shared" si="22"/>
        <v>100</v>
      </c>
      <c r="Q75" s="18">
        <f t="shared" si="23"/>
        <v>0</v>
      </c>
      <c r="R75" s="18">
        <f t="shared" si="24"/>
        <v>1</v>
      </c>
    </row>
    <row r="76" spans="1:18" ht="15">
      <c r="A76" s="19">
        <v>32644</v>
      </c>
      <c r="B76" s="20"/>
      <c r="C76" s="20"/>
      <c r="D76" s="20"/>
      <c r="E76" s="20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23</v>
      </c>
      <c r="M76" s="18">
        <f t="shared" si="18"/>
        <v>0</v>
      </c>
      <c r="N76" s="14">
        <f t="shared" si="21"/>
        <v>0</v>
      </c>
      <c r="O76" s="21">
        <f t="shared" si="25"/>
        <v>23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20"/>
      <c r="C77" s="25"/>
      <c r="D77" s="20"/>
      <c r="E77" s="20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23</v>
      </c>
      <c r="M77" s="18">
        <f t="shared" si="18"/>
        <v>0</v>
      </c>
      <c r="N77" s="14">
        <f t="shared" si="21"/>
        <v>0</v>
      </c>
      <c r="O77" s="21">
        <f t="shared" si="25"/>
        <v>23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20"/>
      <c r="C78" s="20"/>
      <c r="D78" s="20"/>
      <c r="E78" s="20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23</v>
      </c>
      <c r="M78" s="18">
        <f t="shared" si="18"/>
        <v>0</v>
      </c>
      <c r="N78" s="14">
        <f t="shared" si="21"/>
        <v>0</v>
      </c>
      <c r="O78" s="21">
        <f t="shared" si="25"/>
        <v>23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20"/>
      <c r="C79" s="25"/>
      <c r="D79" s="20"/>
      <c r="E79" s="20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23</v>
      </c>
      <c r="M79" s="18">
        <f t="shared" si="18"/>
        <v>0</v>
      </c>
      <c r="N79" s="14">
        <f t="shared" si="21"/>
        <v>0</v>
      </c>
      <c r="O79" s="21">
        <f t="shared" si="25"/>
        <v>23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25"/>
      <c r="C80" s="25"/>
      <c r="D80" s="20"/>
      <c r="E80" s="20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23</v>
      </c>
      <c r="M80" s="18">
        <f t="shared" si="18"/>
        <v>0</v>
      </c>
      <c r="N80" s="14">
        <f t="shared" si="21"/>
        <v>0</v>
      </c>
      <c r="O80" s="21">
        <f t="shared" si="25"/>
        <v>23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20"/>
      <c r="C81" s="20"/>
      <c r="D81" s="20"/>
      <c r="E81" s="20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23</v>
      </c>
      <c r="M81" s="18">
        <f t="shared" si="18"/>
        <v>0</v>
      </c>
      <c r="N81" s="14">
        <f t="shared" si="21"/>
        <v>0</v>
      </c>
      <c r="O81" s="21">
        <f t="shared" si="25"/>
        <v>23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20"/>
      <c r="C82" s="25"/>
      <c r="D82" s="20"/>
      <c r="E82" s="20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23</v>
      </c>
      <c r="M82" s="18">
        <f t="shared" si="18"/>
        <v>0</v>
      </c>
      <c r="N82" s="14">
        <f t="shared" si="21"/>
        <v>0</v>
      </c>
      <c r="O82" s="21">
        <f t="shared" si="25"/>
        <v>23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20"/>
      <c r="C83" s="20"/>
      <c r="D83" s="20"/>
      <c r="E83" s="20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23</v>
      </c>
      <c r="M83" s="18">
        <f t="shared" si="18"/>
        <v>0</v>
      </c>
      <c r="N83" s="14">
        <f t="shared" si="21"/>
        <v>0</v>
      </c>
      <c r="O83" s="21">
        <f t="shared" si="25"/>
        <v>23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20"/>
      <c r="C84" s="20"/>
      <c r="D84" s="20"/>
      <c r="E84" s="25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23</v>
      </c>
      <c r="M84" s="18">
        <f t="shared" si="18"/>
        <v>0</v>
      </c>
      <c r="N84" s="14">
        <f t="shared" si="21"/>
        <v>0</v>
      </c>
      <c r="O84" s="21">
        <f t="shared" si="25"/>
        <v>23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20"/>
      <c r="C85" s="20"/>
      <c r="D85" s="20"/>
      <c r="E85" s="20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23</v>
      </c>
      <c r="M85" s="18">
        <f t="shared" si="26"/>
        <v>0</v>
      </c>
      <c r="N85" s="14">
        <f t="shared" si="21"/>
        <v>0</v>
      </c>
      <c r="O85" s="21">
        <f t="shared" si="25"/>
        <v>23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20"/>
      <c r="C86" s="20"/>
      <c r="D86" s="20"/>
      <c r="E86" s="20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23</v>
      </c>
      <c r="M86" s="18">
        <f t="shared" si="26"/>
        <v>0</v>
      </c>
      <c r="N86" s="14">
        <f t="shared" si="21"/>
        <v>0</v>
      </c>
      <c r="O86" s="21">
        <f t="shared" si="25"/>
        <v>23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20"/>
      <c r="C87" s="25"/>
      <c r="D87" s="20"/>
      <c r="E87" s="25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23</v>
      </c>
      <c r="M87" s="18">
        <f t="shared" si="26"/>
        <v>0</v>
      </c>
      <c r="N87" s="14">
        <f t="shared" si="21"/>
        <v>0</v>
      </c>
      <c r="O87" s="21">
        <f t="shared" si="25"/>
        <v>23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20"/>
      <c r="C88" s="20"/>
      <c r="D88" s="20"/>
      <c r="E88" s="20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23</v>
      </c>
      <c r="M88" s="18">
        <f t="shared" si="26"/>
        <v>0</v>
      </c>
      <c r="N88" s="14">
        <f t="shared" si="21"/>
        <v>0</v>
      </c>
      <c r="O88" s="21">
        <f t="shared" si="25"/>
        <v>23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20"/>
      <c r="C89" s="20"/>
      <c r="D89" s="20"/>
      <c r="E89" s="20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23</v>
      </c>
      <c r="M89" s="18">
        <f t="shared" si="26"/>
        <v>0</v>
      </c>
      <c r="N89" s="14">
        <f t="shared" si="21"/>
        <v>0</v>
      </c>
      <c r="O89" s="21">
        <f t="shared" si="25"/>
        <v>23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20"/>
      <c r="C90" s="20"/>
      <c r="D90" s="20"/>
      <c r="E90" s="20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23</v>
      </c>
      <c r="M90" s="18">
        <f t="shared" si="26"/>
        <v>0</v>
      </c>
      <c r="N90" s="14">
        <f t="shared" si="21"/>
        <v>0</v>
      </c>
      <c r="O90" s="21">
        <f t="shared" si="25"/>
        <v>23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20"/>
      <c r="C91" s="20"/>
      <c r="D91" s="20"/>
      <c r="E91" s="25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23</v>
      </c>
      <c r="M91" s="18">
        <f t="shared" si="26"/>
        <v>0</v>
      </c>
      <c r="N91" s="14">
        <f t="shared" si="21"/>
        <v>0</v>
      </c>
      <c r="O91" s="21">
        <f t="shared" si="25"/>
        <v>23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20"/>
      <c r="C92" s="20"/>
      <c r="D92" s="20"/>
      <c r="E92" s="20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23</v>
      </c>
      <c r="M92" s="18">
        <f t="shared" si="26"/>
        <v>0</v>
      </c>
      <c r="N92" s="14">
        <f t="shared" si="21"/>
        <v>0</v>
      </c>
      <c r="O92" s="21">
        <f t="shared" si="25"/>
        <v>23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20"/>
      <c r="C93" s="20"/>
      <c r="D93" s="20"/>
      <c r="E93" s="20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23</v>
      </c>
      <c r="M93" s="18">
        <f t="shared" si="26"/>
        <v>0</v>
      </c>
      <c r="N93" s="14">
        <f t="shared" si="21"/>
        <v>0</v>
      </c>
      <c r="O93" s="21">
        <f t="shared" si="25"/>
        <v>23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20"/>
      <c r="C94" s="20"/>
      <c r="D94" s="20"/>
      <c r="E94" s="20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23</v>
      </c>
      <c r="M94" s="18">
        <f t="shared" si="26"/>
        <v>0</v>
      </c>
      <c r="N94" s="14">
        <f t="shared" si="21"/>
        <v>0</v>
      </c>
      <c r="O94" s="21">
        <f t="shared" si="25"/>
        <v>23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19</v>
      </c>
      <c r="C96" s="18">
        <f t="shared" si="27"/>
        <v>16</v>
      </c>
      <c r="D96" s="18">
        <f t="shared" si="27"/>
        <v>3</v>
      </c>
      <c r="E96" s="18">
        <f t="shared" si="27"/>
        <v>9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23</v>
      </c>
      <c r="K96" s="18">
        <f t="shared" si="27"/>
        <v>0</v>
      </c>
      <c r="L96" s="18"/>
      <c r="M96" s="18"/>
      <c r="N96" s="18">
        <f>SUM(N4:N94)</f>
        <v>23</v>
      </c>
      <c r="O96" s="18"/>
      <c r="P96" s="18"/>
      <c r="Q96" s="18">
        <f>SUM(Q4:Q94)</f>
        <v>35</v>
      </c>
      <c r="R96" s="18">
        <f>SUM(R4:R94)</f>
        <v>12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3">
      <selection activeCell="AC17" sqref="AC17"/>
    </sheetView>
  </sheetViews>
  <sheetFormatPr defaultColWidth="24.50390625" defaultRowHeight="12.75"/>
  <cols>
    <col min="1" max="1" width="7.125" style="9" customWidth="1"/>
    <col min="2" max="9" width="4.25390625" style="9" customWidth="1"/>
    <col min="10" max="19" width="5.375" style="9" customWidth="1"/>
    <col min="20" max="20" width="11.375" style="9" customWidth="1"/>
    <col min="21" max="21" width="6.25390625" style="9" customWidth="1"/>
    <col min="22" max="22" width="5.375" style="9" customWidth="1"/>
    <col min="23" max="23" width="2.75390625" style="9" customWidth="1"/>
    <col min="24" max="24" width="3.75390625" style="9" customWidth="1"/>
    <col min="25" max="25" width="5.625" style="9" customWidth="1"/>
    <col min="26" max="28" width="4.25390625" style="9" customWidth="1"/>
    <col min="29" max="29" width="4.875" style="9" customWidth="1"/>
    <col min="30" max="16384" width="24.50390625" style="9" customWidth="1"/>
  </cols>
  <sheetData>
    <row r="1" spans="2:29" ht="15">
      <c r="B1" s="10" t="s">
        <v>0</v>
      </c>
      <c r="C1" s="11"/>
      <c r="D1" s="11"/>
      <c r="E1" s="11"/>
      <c r="F1" s="11"/>
      <c r="G1" s="11" t="s">
        <v>65</v>
      </c>
      <c r="H1" s="11"/>
      <c r="T1" s="10" t="s">
        <v>2</v>
      </c>
      <c r="U1" s="12" t="str">
        <f>B1</f>
        <v>Cloudless Sulphur</v>
      </c>
      <c r="V1" s="13"/>
      <c r="W1" s="11"/>
      <c r="X1" s="13"/>
      <c r="Y1" s="11" t="str">
        <f>G1</f>
        <v>Spring 1992</v>
      </c>
      <c r="AC1" s="14"/>
    </row>
    <row r="2" spans="1:29" ht="12.75">
      <c r="A2" s="15" t="s">
        <v>3</v>
      </c>
      <c r="B2" s="16" t="s">
        <v>4</v>
      </c>
      <c r="C2" s="16" t="s">
        <v>4</v>
      </c>
      <c r="D2" s="16" t="s">
        <v>4</v>
      </c>
      <c r="E2" s="16" t="s">
        <v>4</v>
      </c>
      <c r="F2" s="16" t="s">
        <v>5</v>
      </c>
      <c r="G2" s="16" t="s">
        <v>5</v>
      </c>
      <c r="H2" s="16" t="s">
        <v>5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6</v>
      </c>
      <c r="O2" s="16" t="s">
        <v>7</v>
      </c>
      <c r="P2" s="16" t="s">
        <v>8</v>
      </c>
      <c r="Q2" s="16" t="s">
        <v>9</v>
      </c>
      <c r="R2" s="16" t="s">
        <v>9</v>
      </c>
      <c r="T2" s="17" t="s">
        <v>10</v>
      </c>
      <c r="V2" s="18">
        <f>Q96+R96</f>
        <v>22</v>
      </c>
      <c r="X2" s="17" t="s">
        <v>11</v>
      </c>
      <c r="Z2" s="17" t="s">
        <v>12</v>
      </c>
      <c r="AB2" s="17" t="s">
        <v>13</v>
      </c>
      <c r="AC2" s="17" t="s">
        <v>14</v>
      </c>
    </row>
    <row r="3" spans="2:29" ht="15">
      <c r="B3" s="16" t="s">
        <v>18</v>
      </c>
      <c r="C3" s="16" t="s">
        <v>19</v>
      </c>
      <c r="D3" s="16" t="s">
        <v>20</v>
      </c>
      <c r="E3" s="16" t="s">
        <v>21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22</v>
      </c>
      <c r="K3" s="16" t="s">
        <v>22</v>
      </c>
      <c r="L3" s="16" t="s">
        <v>23</v>
      </c>
      <c r="M3" s="16" t="s">
        <v>24</v>
      </c>
      <c r="N3" s="16" t="s">
        <v>25</v>
      </c>
      <c r="O3" s="16" t="s">
        <v>24</v>
      </c>
      <c r="P3" s="16" t="s">
        <v>26</v>
      </c>
      <c r="Q3" s="16" t="s">
        <v>27</v>
      </c>
      <c r="R3" s="16" t="s">
        <v>28</v>
      </c>
      <c r="T3" s="17" t="s">
        <v>29</v>
      </c>
      <c r="V3" s="18">
        <f>-R96+Q96</f>
        <v>18</v>
      </c>
      <c r="W3" s="13"/>
      <c r="X3" s="15" t="s">
        <v>30</v>
      </c>
      <c r="Z3" s="17" t="s">
        <v>31</v>
      </c>
      <c r="AB3" s="17" t="s">
        <v>32</v>
      </c>
      <c r="AC3" s="17" t="s">
        <v>27</v>
      </c>
    </row>
    <row r="4" spans="1:29" ht="15">
      <c r="A4" s="19">
        <f>DATE(89,3,5)</f>
        <v>32572</v>
      </c>
      <c r="B4" s="7"/>
      <c r="C4" s="7"/>
      <c r="D4" s="7"/>
      <c r="E4" s="7"/>
      <c r="F4" s="20"/>
      <c r="G4" s="20"/>
      <c r="H4" s="20"/>
      <c r="I4" s="20"/>
      <c r="J4" s="18">
        <f aca="true" t="shared" si="0" ref="J4:J35">+B4+C4-D4-E4</f>
        <v>0</v>
      </c>
      <c r="K4" s="18">
        <f aca="true" t="shared" si="1" ref="K4:K35">+F4+G4-H4-I4</f>
        <v>0</v>
      </c>
      <c r="L4" s="18">
        <f>J4</f>
        <v>0</v>
      </c>
      <c r="M4" s="18">
        <f>K4</f>
        <v>0</v>
      </c>
      <c r="N4" s="14">
        <f aca="true" t="shared" si="2" ref="N4:N35">(+J4+K4)*($J$96/($J$96+$K$96))</f>
        <v>0</v>
      </c>
      <c r="O4" s="21">
        <f>N4</f>
        <v>0</v>
      </c>
      <c r="P4" s="14">
        <f aca="true" t="shared" si="3" ref="P4:P35">O4*100/$N$96</f>
        <v>0</v>
      </c>
      <c r="Q4" s="18">
        <f aca="true" t="shared" si="4" ref="Q4:Q35">+B4+C4+F4+G4</f>
        <v>0</v>
      </c>
      <c r="R4" s="18">
        <f aca="true" t="shared" si="5" ref="R4:R35">D4+E4+H4+I4</f>
        <v>0</v>
      </c>
      <c r="X4" s="22" t="s">
        <v>38</v>
      </c>
      <c r="Z4" s="21">
        <f>SUM(N4:N10)</f>
        <v>5</v>
      </c>
      <c r="AA4" s="14">
        <f aca="true" t="shared" si="6" ref="AA4:AA16">Z4*100/$Z$17</f>
        <v>27.77777777777778</v>
      </c>
      <c r="AB4" s="21">
        <f>SUM(Q4:Q10)+SUM(R4:R10)</f>
        <v>5</v>
      </c>
      <c r="AC4" s="21">
        <f>100*SUM(Q4:Q10)/AB4</f>
        <v>100</v>
      </c>
    </row>
    <row r="5" spans="1:29" ht="15">
      <c r="A5" s="19">
        <v>32573</v>
      </c>
      <c r="B5" s="7"/>
      <c r="C5" s="7"/>
      <c r="D5" s="7"/>
      <c r="E5" s="7"/>
      <c r="F5" s="20"/>
      <c r="G5" s="20"/>
      <c r="H5" s="20"/>
      <c r="I5" s="20"/>
      <c r="J5" s="18">
        <f t="shared" si="0"/>
        <v>0</v>
      </c>
      <c r="K5" s="18">
        <f t="shared" si="1"/>
        <v>0</v>
      </c>
      <c r="L5" s="18">
        <f aca="true" t="shared" si="7" ref="L5:M24">L4+J5</f>
        <v>0</v>
      </c>
      <c r="M5" s="18">
        <f t="shared" si="7"/>
        <v>0</v>
      </c>
      <c r="N5" s="14">
        <f t="shared" si="2"/>
        <v>0</v>
      </c>
      <c r="O5" s="21">
        <f aca="true" t="shared" si="8" ref="O5:O36">O4+N5</f>
        <v>0</v>
      </c>
      <c r="P5" s="14">
        <f t="shared" si="3"/>
        <v>0</v>
      </c>
      <c r="Q5" s="18">
        <f t="shared" si="4"/>
        <v>0</v>
      </c>
      <c r="R5" s="18">
        <f t="shared" si="5"/>
        <v>0</v>
      </c>
      <c r="T5" s="17" t="s">
        <v>39</v>
      </c>
      <c r="V5" s="18">
        <f>R96</f>
        <v>2</v>
      </c>
      <c r="W5" s="13"/>
      <c r="X5" s="13"/>
      <c r="Y5" s="23" t="s">
        <v>40</v>
      </c>
      <c r="Z5" s="21">
        <f>SUM(N11:N17)</f>
        <v>0</v>
      </c>
      <c r="AA5" s="14">
        <f t="shared" si="6"/>
        <v>0</v>
      </c>
      <c r="AB5" s="21">
        <f>SUM(Q11:Q17)+SUM(R11:R17)</f>
        <v>0</v>
      </c>
      <c r="AC5" s="21"/>
    </row>
    <row r="6" spans="1:29" ht="15">
      <c r="A6" s="19">
        <v>32574</v>
      </c>
      <c r="B6" s="8">
        <v>1</v>
      </c>
      <c r="C6" s="7"/>
      <c r="D6" s="7"/>
      <c r="E6" s="7"/>
      <c r="F6" s="20"/>
      <c r="G6" s="20"/>
      <c r="H6" s="20"/>
      <c r="I6" s="20"/>
      <c r="J6" s="18">
        <f t="shared" si="0"/>
        <v>1</v>
      </c>
      <c r="K6" s="18">
        <f t="shared" si="1"/>
        <v>0</v>
      </c>
      <c r="L6" s="18">
        <f t="shared" si="7"/>
        <v>1</v>
      </c>
      <c r="M6" s="18">
        <f t="shared" si="7"/>
        <v>0</v>
      </c>
      <c r="N6" s="14">
        <f t="shared" si="2"/>
        <v>1</v>
      </c>
      <c r="O6" s="21">
        <f t="shared" si="8"/>
        <v>1</v>
      </c>
      <c r="P6" s="14">
        <f t="shared" si="3"/>
        <v>5.555555555555555</v>
      </c>
      <c r="Q6" s="18">
        <f t="shared" si="4"/>
        <v>1</v>
      </c>
      <c r="R6" s="18">
        <f t="shared" si="5"/>
        <v>0</v>
      </c>
      <c r="T6" s="17" t="s">
        <v>41</v>
      </c>
      <c r="V6" s="18">
        <f>Q96</f>
        <v>20</v>
      </c>
      <c r="W6" s="13"/>
      <c r="X6" s="23" t="s">
        <v>42</v>
      </c>
      <c r="Z6" s="21">
        <f>SUM(N18:N24)</f>
        <v>-1</v>
      </c>
      <c r="AA6" s="14">
        <f t="shared" si="6"/>
        <v>-5.555555555555555</v>
      </c>
      <c r="AB6" s="21">
        <f>SUM(Q18:Q24)+SUM(R18:R24)</f>
        <v>1</v>
      </c>
      <c r="AC6" s="21">
        <f>100*SUM(Q18:Q24)/AB6</f>
        <v>0</v>
      </c>
    </row>
    <row r="7" spans="1:29" ht="15">
      <c r="A7" s="19">
        <v>32575</v>
      </c>
      <c r="B7" s="7"/>
      <c r="C7" s="7"/>
      <c r="D7" s="7"/>
      <c r="E7" s="7"/>
      <c r="F7" s="20"/>
      <c r="G7" s="20"/>
      <c r="H7" s="20"/>
      <c r="I7" s="20"/>
      <c r="J7" s="18">
        <f t="shared" si="0"/>
        <v>0</v>
      </c>
      <c r="K7" s="18">
        <f t="shared" si="1"/>
        <v>0</v>
      </c>
      <c r="L7" s="18">
        <f t="shared" si="7"/>
        <v>1</v>
      </c>
      <c r="M7" s="18">
        <f t="shared" si="7"/>
        <v>0</v>
      </c>
      <c r="N7" s="14">
        <f t="shared" si="2"/>
        <v>0</v>
      </c>
      <c r="O7" s="21">
        <f t="shared" si="8"/>
        <v>1</v>
      </c>
      <c r="P7" s="14">
        <f t="shared" si="3"/>
        <v>5.555555555555555</v>
      </c>
      <c r="Q7" s="18">
        <f t="shared" si="4"/>
        <v>0</v>
      </c>
      <c r="R7" s="18">
        <f t="shared" si="5"/>
        <v>0</v>
      </c>
      <c r="T7" s="17" t="s">
        <v>43</v>
      </c>
      <c r="V7" s="14">
        <f>V6*100/(V5+V6)</f>
        <v>90.9090909090909</v>
      </c>
      <c r="W7" s="13"/>
      <c r="Y7" s="23" t="s">
        <v>44</v>
      </c>
      <c r="Z7" s="21">
        <f>SUM(N25:N31)</f>
        <v>1</v>
      </c>
      <c r="AA7" s="14">
        <f t="shared" si="6"/>
        <v>5.555555555555555</v>
      </c>
      <c r="AB7" s="21">
        <f>SUM(Q25:Q31)+SUM(R25:R31)</f>
        <v>1</v>
      </c>
      <c r="AC7" s="21">
        <f>100*SUM(Q25:Q31)/AB7</f>
        <v>100</v>
      </c>
    </row>
    <row r="8" spans="1:29" ht="15">
      <c r="A8" s="19">
        <v>32576</v>
      </c>
      <c r="B8" s="7"/>
      <c r="C8" s="7"/>
      <c r="D8" s="7"/>
      <c r="E8" s="7"/>
      <c r="F8" s="20"/>
      <c r="G8" s="20"/>
      <c r="H8" s="20"/>
      <c r="I8" s="20"/>
      <c r="J8" s="18">
        <f t="shared" si="0"/>
        <v>0</v>
      </c>
      <c r="K8" s="18">
        <f t="shared" si="1"/>
        <v>0</v>
      </c>
      <c r="L8" s="18">
        <f t="shared" si="7"/>
        <v>1</v>
      </c>
      <c r="M8" s="18">
        <f t="shared" si="7"/>
        <v>0</v>
      </c>
      <c r="N8" s="14">
        <f t="shared" si="2"/>
        <v>0</v>
      </c>
      <c r="O8" s="21">
        <f t="shared" si="8"/>
        <v>1</v>
      </c>
      <c r="P8" s="14">
        <f t="shared" si="3"/>
        <v>5.555555555555555</v>
      </c>
      <c r="Q8" s="18">
        <f t="shared" si="4"/>
        <v>0</v>
      </c>
      <c r="R8" s="18">
        <f t="shared" si="5"/>
        <v>0</v>
      </c>
      <c r="W8" s="13"/>
      <c r="X8" s="23" t="s">
        <v>45</v>
      </c>
      <c r="Z8" s="21">
        <f>SUM(N32:N38)</f>
        <v>1</v>
      </c>
      <c r="AA8" s="14">
        <f t="shared" si="6"/>
        <v>5.555555555555555</v>
      </c>
      <c r="AB8" s="21">
        <f>SUM(Q32:Q38)+SUM(R32:R38)</f>
        <v>3</v>
      </c>
      <c r="AC8" s="21">
        <f>100*SUM(Q32:Q38)/AB8</f>
        <v>66.66666666666667</v>
      </c>
    </row>
    <row r="9" spans="1:29" ht="15">
      <c r="A9" s="19">
        <v>32577</v>
      </c>
      <c r="B9" s="7"/>
      <c r="C9" s="7"/>
      <c r="D9" s="7"/>
      <c r="E9" s="7"/>
      <c r="F9" s="20"/>
      <c r="G9" s="20"/>
      <c r="H9" s="20"/>
      <c r="I9" s="20"/>
      <c r="J9" s="18">
        <f t="shared" si="0"/>
        <v>0</v>
      </c>
      <c r="K9" s="18">
        <f t="shared" si="1"/>
        <v>0</v>
      </c>
      <c r="L9" s="18">
        <f t="shared" si="7"/>
        <v>1</v>
      </c>
      <c r="M9" s="18">
        <f t="shared" si="7"/>
        <v>0</v>
      </c>
      <c r="N9" s="14">
        <f t="shared" si="2"/>
        <v>0</v>
      </c>
      <c r="O9" s="21">
        <f t="shared" si="8"/>
        <v>1</v>
      </c>
      <c r="P9" s="14">
        <f t="shared" si="3"/>
        <v>5.555555555555555</v>
      </c>
      <c r="Q9" s="18">
        <f t="shared" si="4"/>
        <v>0</v>
      </c>
      <c r="R9" s="18">
        <f t="shared" si="5"/>
        <v>0</v>
      </c>
      <c r="T9" s="17" t="s">
        <v>46</v>
      </c>
      <c r="V9" s="14"/>
      <c r="W9" s="13"/>
      <c r="Y9" s="23" t="s">
        <v>47</v>
      </c>
      <c r="Z9" s="21">
        <f>SUM(N39:N45)</f>
        <v>5</v>
      </c>
      <c r="AA9" s="14">
        <f t="shared" si="6"/>
        <v>27.77777777777778</v>
      </c>
      <c r="AB9" s="21">
        <f>SUM(Q39:Q45)+SUM(R39:R45)</f>
        <v>5</v>
      </c>
      <c r="AC9" s="21">
        <f>100*SUM(Q39:Q45)/AB9</f>
        <v>100</v>
      </c>
    </row>
    <row r="10" spans="1:29" ht="15">
      <c r="A10" s="19">
        <v>32578</v>
      </c>
      <c r="B10" s="8">
        <v>2</v>
      </c>
      <c r="C10" s="8">
        <v>2</v>
      </c>
      <c r="D10" s="7"/>
      <c r="E10" s="7"/>
      <c r="F10" s="20"/>
      <c r="G10" s="20"/>
      <c r="H10" s="20"/>
      <c r="I10" s="20"/>
      <c r="J10" s="18">
        <f t="shared" si="0"/>
        <v>4</v>
      </c>
      <c r="K10" s="18">
        <f t="shared" si="1"/>
        <v>0</v>
      </c>
      <c r="L10" s="18">
        <f t="shared" si="7"/>
        <v>5</v>
      </c>
      <c r="M10" s="18">
        <f t="shared" si="7"/>
        <v>0</v>
      </c>
      <c r="N10" s="14">
        <f t="shared" si="2"/>
        <v>4</v>
      </c>
      <c r="O10" s="21">
        <f t="shared" si="8"/>
        <v>5</v>
      </c>
      <c r="P10" s="14">
        <f t="shared" si="3"/>
        <v>27.77777777777778</v>
      </c>
      <c r="Q10" s="18">
        <f t="shared" si="4"/>
        <v>4</v>
      </c>
      <c r="R10" s="18">
        <f t="shared" si="5"/>
        <v>0</v>
      </c>
      <c r="U10" s="17" t="s">
        <v>4</v>
      </c>
      <c r="V10" s="14">
        <f>100*(+C96/(B96+C96))</f>
        <v>45</v>
      </c>
      <c r="W10" s="13"/>
      <c r="X10" s="24" t="s">
        <v>48</v>
      </c>
      <c r="Z10" s="21">
        <f>SUM(N46:N52)</f>
        <v>5</v>
      </c>
      <c r="AA10" s="14">
        <f t="shared" si="6"/>
        <v>27.77777777777778</v>
      </c>
      <c r="AB10" s="21">
        <f>SUM(Q46:Q52)+SUM(R46:R52)</f>
        <v>5</v>
      </c>
      <c r="AC10" s="21">
        <f>100*SUM(Q46:Q52)/AB10</f>
        <v>100</v>
      </c>
    </row>
    <row r="11" spans="1:29" ht="15">
      <c r="A11" s="19">
        <v>32579</v>
      </c>
      <c r="B11" s="7"/>
      <c r="C11" s="7"/>
      <c r="D11" s="7"/>
      <c r="E11" s="7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8">
        <f t="shared" si="7"/>
        <v>5</v>
      </c>
      <c r="M11" s="18">
        <f t="shared" si="7"/>
        <v>0</v>
      </c>
      <c r="N11" s="14">
        <f t="shared" si="2"/>
        <v>0</v>
      </c>
      <c r="O11" s="21">
        <f t="shared" si="8"/>
        <v>5</v>
      </c>
      <c r="P11" s="14">
        <f t="shared" si="3"/>
        <v>27.77777777777778</v>
      </c>
      <c r="Q11" s="18">
        <f t="shared" si="4"/>
        <v>0</v>
      </c>
      <c r="R11" s="18">
        <f t="shared" si="5"/>
        <v>0</v>
      </c>
      <c r="S11" s="17"/>
      <c r="U11" s="17" t="s">
        <v>5</v>
      </c>
      <c r="V11" s="14" t="e">
        <f>100*(+G96/(F96+G96))</f>
        <v>#DIV/0!</v>
      </c>
      <c r="W11" s="13"/>
      <c r="Y11" s="24" t="s">
        <v>49</v>
      </c>
      <c r="Z11" s="21">
        <f>SUM(N53:N59)</f>
        <v>1</v>
      </c>
      <c r="AA11" s="14">
        <f t="shared" si="6"/>
        <v>5.555555555555555</v>
      </c>
      <c r="AB11" s="21">
        <f>SUM(Q53:Q59)+SUM(R53:R59)</f>
        <v>1</v>
      </c>
      <c r="AC11" s="21">
        <f>100*SUM(Q53:Q59)/AB11</f>
        <v>100</v>
      </c>
    </row>
    <row r="12" spans="1:29" ht="15">
      <c r="A12" s="19">
        <v>32580</v>
      </c>
      <c r="B12" s="7"/>
      <c r="C12" s="7"/>
      <c r="D12" s="7"/>
      <c r="E12" s="7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8">
        <f t="shared" si="7"/>
        <v>5</v>
      </c>
      <c r="M12" s="18">
        <f t="shared" si="7"/>
        <v>0</v>
      </c>
      <c r="N12" s="14">
        <f t="shared" si="2"/>
        <v>0</v>
      </c>
      <c r="O12" s="21">
        <f t="shared" si="8"/>
        <v>5</v>
      </c>
      <c r="P12" s="14">
        <f t="shared" si="3"/>
        <v>27.77777777777778</v>
      </c>
      <c r="Q12" s="18">
        <f t="shared" si="4"/>
        <v>0</v>
      </c>
      <c r="R12" s="18">
        <f t="shared" si="5"/>
        <v>0</v>
      </c>
      <c r="U12" s="17" t="s">
        <v>50</v>
      </c>
      <c r="V12" s="14">
        <f>100*((G96+C96)/(B96+C96+F96+G96))</f>
        <v>45</v>
      </c>
      <c r="W12" s="13"/>
      <c r="X12" s="24" t="s">
        <v>51</v>
      </c>
      <c r="Z12" s="21">
        <f>SUM(N60:N66)</f>
        <v>0</v>
      </c>
      <c r="AA12" s="14">
        <f t="shared" si="6"/>
        <v>0</v>
      </c>
      <c r="AB12" s="21">
        <f>SUM(Q60:Q66)+SUM(R60:R66)</f>
        <v>0</v>
      </c>
      <c r="AC12" s="21"/>
    </row>
    <row r="13" spans="1:29" ht="15">
      <c r="A13" s="19">
        <v>32581</v>
      </c>
      <c r="B13" s="7"/>
      <c r="C13" s="7"/>
      <c r="D13" s="7"/>
      <c r="E13" s="7"/>
      <c r="F13" s="20"/>
      <c r="G13" s="20"/>
      <c r="H13" s="20"/>
      <c r="I13" s="20"/>
      <c r="J13" s="18">
        <f t="shared" si="0"/>
        <v>0</v>
      </c>
      <c r="K13" s="18">
        <f t="shared" si="1"/>
        <v>0</v>
      </c>
      <c r="L13" s="18">
        <f t="shared" si="7"/>
        <v>5</v>
      </c>
      <c r="M13" s="18">
        <f t="shared" si="7"/>
        <v>0</v>
      </c>
      <c r="N13" s="14">
        <f t="shared" si="2"/>
        <v>0</v>
      </c>
      <c r="O13" s="21">
        <f t="shared" si="8"/>
        <v>5</v>
      </c>
      <c r="P13" s="14">
        <f t="shared" si="3"/>
        <v>27.77777777777778</v>
      </c>
      <c r="Q13" s="18">
        <f t="shared" si="4"/>
        <v>0</v>
      </c>
      <c r="R13" s="18">
        <f t="shared" si="5"/>
        <v>0</v>
      </c>
      <c r="W13" s="13"/>
      <c r="Y13" s="24" t="s">
        <v>52</v>
      </c>
      <c r="Z13" s="21">
        <f>SUM(N67:N73)</f>
        <v>0</v>
      </c>
      <c r="AA13" s="14">
        <f t="shared" si="6"/>
        <v>0</v>
      </c>
      <c r="AB13" s="21">
        <f>SUM(Q67:Q73)+SUM(R67:R73)</f>
        <v>0</v>
      </c>
      <c r="AC13" s="21"/>
    </row>
    <row r="14" spans="1:29" ht="15">
      <c r="A14" s="19">
        <v>32582</v>
      </c>
      <c r="B14" s="7"/>
      <c r="C14" s="7"/>
      <c r="D14" s="7"/>
      <c r="E14" s="7"/>
      <c r="F14" s="20"/>
      <c r="G14" s="20"/>
      <c r="H14" s="20"/>
      <c r="I14" s="20"/>
      <c r="J14" s="18">
        <f t="shared" si="0"/>
        <v>0</v>
      </c>
      <c r="K14" s="18">
        <f t="shared" si="1"/>
        <v>0</v>
      </c>
      <c r="L14" s="18">
        <f t="shared" si="7"/>
        <v>5</v>
      </c>
      <c r="M14" s="18">
        <f t="shared" si="7"/>
        <v>0</v>
      </c>
      <c r="N14" s="14">
        <f t="shared" si="2"/>
        <v>0</v>
      </c>
      <c r="O14" s="21">
        <f t="shared" si="8"/>
        <v>5</v>
      </c>
      <c r="P14" s="14">
        <f t="shared" si="3"/>
        <v>27.77777777777778</v>
      </c>
      <c r="Q14" s="18">
        <f t="shared" si="4"/>
        <v>0</v>
      </c>
      <c r="R14" s="18">
        <f t="shared" si="5"/>
        <v>0</v>
      </c>
      <c r="T14" s="17"/>
      <c r="W14" s="13"/>
      <c r="X14" s="24" t="s">
        <v>53</v>
      </c>
      <c r="Z14" s="21">
        <f>SUM(N74:N80)</f>
        <v>1</v>
      </c>
      <c r="AA14" s="14">
        <f t="shared" si="6"/>
        <v>5.555555555555555</v>
      </c>
      <c r="AB14" s="21">
        <f>SUM(Q74:Q80)+SUM(R74:R80)</f>
        <v>1</v>
      </c>
      <c r="AC14" s="21">
        <f>100*SUM(Q74:Q80)/AB14</f>
        <v>100</v>
      </c>
    </row>
    <row r="15" spans="1:29" ht="15">
      <c r="A15" s="19">
        <v>32583</v>
      </c>
      <c r="B15" s="7"/>
      <c r="C15" s="7"/>
      <c r="D15" s="7"/>
      <c r="E15" s="7"/>
      <c r="F15" s="20"/>
      <c r="G15" s="20"/>
      <c r="H15" s="20"/>
      <c r="I15" s="20"/>
      <c r="J15" s="18">
        <f t="shared" si="0"/>
        <v>0</v>
      </c>
      <c r="K15" s="18">
        <f t="shared" si="1"/>
        <v>0</v>
      </c>
      <c r="L15" s="18">
        <f t="shared" si="7"/>
        <v>5</v>
      </c>
      <c r="M15" s="18">
        <f t="shared" si="7"/>
        <v>0</v>
      </c>
      <c r="N15" s="14">
        <f t="shared" si="2"/>
        <v>0</v>
      </c>
      <c r="O15" s="21">
        <f t="shared" si="8"/>
        <v>5</v>
      </c>
      <c r="P15" s="14">
        <f t="shared" si="3"/>
        <v>27.77777777777778</v>
      </c>
      <c r="Q15" s="18">
        <f t="shared" si="4"/>
        <v>0</v>
      </c>
      <c r="R15" s="18">
        <f t="shared" si="5"/>
        <v>0</v>
      </c>
      <c r="T15" s="17"/>
      <c r="W15" s="13"/>
      <c r="Y15" s="24" t="s">
        <v>54</v>
      </c>
      <c r="Z15" s="21">
        <f>SUM(N81:N87)</f>
        <v>0</v>
      </c>
      <c r="AA15" s="14">
        <f t="shared" si="6"/>
        <v>0</v>
      </c>
      <c r="AB15" s="21">
        <f>SUM(Q81:Q87)+SUM(R81:R87)</f>
        <v>0</v>
      </c>
      <c r="AC15" s="21"/>
    </row>
    <row r="16" spans="1:29" ht="15">
      <c r="A16" s="19">
        <v>32584</v>
      </c>
      <c r="B16" s="7"/>
      <c r="C16" s="7"/>
      <c r="D16" s="7"/>
      <c r="E16" s="7"/>
      <c r="F16" s="20"/>
      <c r="G16" s="20"/>
      <c r="H16" s="20"/>
      <c r="I16" s="20"/>
      <c r="J16" s="18">
        <f t="shared" si="0"/>
        <v>0</v>
      </c>
      <c r="K16" s="18">
        <f t="shared" si="1"/>
        <v>0</v>
      </c>
      <c r="L16" s="18">
        <f t="shared" si="7"/>
        <v>5</v>
      </c>
      <c r="M16" s="18">
        <f t="shared" si="7"/>
        <v>0</v>
      </c>
      <c r="N16" s="14">
        <f t="shared" si="2"/>
        <v>0</v>
      </c>
      <c r="O16" s="21">
        <f t="shared" si="8"/>
        <v>5</v>
      </c>
      <c r="P16" s="14">
        <f t="shared" si="3"/>
        <v>27.77777777777778</v>
      </c>
      <c r="Q16" s="18">
        <f t="shared" si="4"/>
        <v>0</v>
      </c>
      <c r="R16" s="18">
        <f t="shared" si="5"/>
        <v>0</v>
      </c>
      <c r="X16" s="24" t="s">
        <v>55</v>
      </c>
      <c r="Z16" s="21">
        <f>SUM(N88:N94)</f>
        <v>0</v>
      </c>
      <c r="AA16" s="14">
        <f t="shared" si="6"/>
        <v>0</v>
      </c>
      <c r="AB16" s="21">
        <f>SUM(Q88:Q94)+SUM(R88:R94)</f>
        <v>0</v>
      </c>
      <c r="AC16" s="21"/>
    </row>
    <row r="17" spans="1:29" ht="15">
      <c r="A17" s="19">
        <v>32585</v>
      </c>
      <c r="B17" s="7"/>
      <c r="C17" s="7"/>
      <c r="D17" s="7"/>
      <c r="E17" s="7"/>
      <c r="F17" s="25"/>
      <c r="G17" s="25"/>
      <c r="H17" s="20"/>
      <c r="I17" s="20"/>
      <c r="J17" s="18">
        <f t="shared" si="0"/>
        <v>0</v>
      </c>
      <c r="K17" s="18">
        <f t="shared" si="1"/>
        <v>0</v>
      </c>
      <c r="L17" s="18">
        <f t="shared" si="7"/>
        <v>5</v>
      </c>
      <c r="M17" s="18">
        <f t="shared" si="7"/>
        <v>0</v>
      </c>
      <c r="N17" s="14">
        <f t="shared" si="2"/>
        <v>0</v>
      </c>
      <c r="O17" s="21">
        <f t="shared" si="8"/>
        <v>5</v>
      </c>
      <c r="P17" s="14">
        <f t="shared" si="3"/>
        <v>27.77777777777778</v>
      </c>
      <c r="Q17" s="18">
        <f t="shared" si="4"/>
        <v>0</v>
      </c>
      <c r="R17" s="18">
        <f t="shared" si="5"/>
        <v>0</v>
      </c>
      <c r="T17" s="17"/>
      <c r="X17" s="13"/>
      <c r="Y17" s="17" t="s">
        <v>56</v>
      </c>
      <c r="Z17" s="18">
        <f>SUM(Z4:Z16)</f>
        <v>18</v>
      </c>
      <c r="AA17" s="18">
        <f>SUM(AA4:AA16)</f>
        <v>100</v>
      </c>
      <c r="AB17" s="18">
        <f>SUM(AB4:AB16)</f>
        <v>22</v>
      </c>
      <c r="AC17" s="21"/>
    </row>
    <row r="18" spans="1:27" ht="15">
      <c r="A18" s="19">
        <v>32586</v>
      </c>
      <c r="B18" s="7"/>
      <c r="C18" s="7"/>
      <c r="D18" s="7"/>
      <c r="E18" s="7"/>
      <c r="F18" s="20"/>
      <c r="G18" s="20"/>
      <c r="H18" s="20"/>
      <c r="I18" s="20"/>
      <c r="J18" s="18">
        <f t="shared" si="0"/>
        <v>0</v>
      </c>
      <c r="K18" s="18">
        <f t="shared" si="1"/>
        <v>0</v>
      </c>
      <c r="L18" s="18">
        <f t="shared" si="7"/>
        <v>5</v>
      </c>
      <c r="M18" s="18">
        <f t="shared" si="7"/>
        <v>0</v>
      </c>
      <c r="N18" s="14">
        <f t="shared" si="2"/>
        <v>0</v>
      </c>
      <c r="O18" s="21">
        <f t="shared" si="8"/>
        <v>5</v>
      </c>
      <c r="P18" s="14">
        <f t="shared" si="3"/>
        <v>27.77777777777778</v>
      </c>
      <c r="Q18" s="18">
        <f t="shared" si="4"/>
        <v>0</v>
      </c>
      <c r="R18" s="18">
        <f t="shared" si="5"/>
        <v>0</v>
      </c>
      <c r="T18" s="17"/>
      <c r="Y18"/>
      <c r="Z18"/>
      <c r="AA18"/>
    </row>
    <row r="19" spans="1:29" ht="15">
      <c r="A19" s="19">
        <v>32587</v>
      </c>
      <c r="B19" s="7"/>
      <c r="C19" s="7"/>
      <c r="D19" s="7"/>
      <c r="E19" s="7"/>
      <c r="F19" s="20"/>
      <c r="G19" s="25"/>
      <c r="H19" s="20"/>
      <c r="I19" s="20"/>
      <c r="J19" s="18">
        <f t="shared" si="0"/>
        <v>0</v>
      </c>
      <c r="K19" s="18">
        <f t="shared" si="1"/>
        <v>0</v>
      </c>
      <c r="L19" s="18">
        <f t="shared" si="7"/>
        <v>5</v>
      </c>
      <c r="M19" s="18">
        <f t="shared" si="7"/>
        <v>0</v>
      </c>
      <c r="N19" s="14">
        <f t="shared" si="2"/>
        <v>0</v>
      </c>
      <c r="O19" s="21">
        <f t="shared" si="8"/>
        <v>5</v>
      </c>
      <c r="P19" s="14">
        <f t="shared" si="3"/>
        <v>27.77777777777778</v>
      </c>
      <c r="Q19" s="18">
        <f t="shared" si="4"/>
        <v>0</v>
      </c>
      <c r="R19" s="18">
        <f t="shared" si="5"/>
        <v>0</v>
      </c>
      <c r="X19" s="13"/>
      <c r="Y19" s="13"/>
      <c r="Z19" s="13"/>
      <c r="AA19" s="13"/>
      <c r="AB19" s="13"/>
      <c r="AC19" s="13"/>
    </row>
    <row r="20" spans="1:20" ht="15">
      <c r="A20" s="19">
        <v>32588</v>
      </c>
      <c r="B20" s="7"/>
      <c r="C20" s="7"/>
      <c r="D20" s="7"/>
      <c r="E20" s="7"/>
      <c r="F20" s="20"/>
      <c r="G20" s="25"/>
      <c r="H20" s="20"/>
      <c r="I20" s="20"/>
      <c r="J20" s="18">
        <f t="shared" si="0"/>
        <v>0</v>
      </c>
      <c r="K20" s="18">
        <f t="shared" si="1"/>
        <v>0</v>
      </c>
      <c r="L20" s="18">
        <f t="shared" si="7"/>
        <v>5</v>
      </c>
      <c r="M20" s="18">
        <f t="shared" si="7"/>
        <v>0</v>
      </c>
      <c r="N20" s="14">
        <f t="shared" si="2"/>
        <v>0</v>
      </c>
      <c r="O20" s="21">
        <f t="shared" si="8"/>
        <v>5</v>
      </c>
      <c r="P20" s="14">
        <f t="shared" si="3"/>
        <v>27.77777777777778</v>
      </c>
      <c r="Q20" s="18">
        <f t="shared" si="4"/>
        <v>0</v>
      </c>
      <c r="R20" s="18">
        <f t="shared" si="5"/>
        <v>0</v>
      </c>
      <c r="T20" s="17"/>
    </row>
    <row r="21" spans="1:25" ht="15">
      <c r="A21" s="19">
        <v>32589</v>
      </c>
      <c r="B21" s="7"/>
      <c r="C21" s="7"/>
      <c r="D21" s="7"/>
      <c r="E21" s="7"/>
      <c r="F21" s="20"/>
      <c r="G21" s="20"/>
      <c r="H21" s="20"/>
      <c r="I21" s="20"/>
      <c r="J21" s="18">
        <f t="shared" si="0"/>
        <v>0</v>
      </c>
      <c r="K21" s="18">
        <f t="shared" si="1"/>
        <v>0</v>
      </c>
      <c r="L21" s="18">
        <f t="shared" si="7"/>
        <v>5</v>
      </c>
      <c r="M21" s="18">
        <f t="shared" si="7"/>
        <v>0</v>
      </c>
      <c r="N21" s="14">
        <f t="shared" si="2"/>
        <v>0</v>
      </c>
      <c r="O21" s="21">
        <f t="shared" si="8"/>
        <v>5</v>
      </c>
      <c r="P21" s="14">
        <f t="shared" si="3"/>
        <v>27.77777777777778</v>
      </c>
      <c r="Q21" s="18">
        <f t="shared" si="4"/>
        <v>0</v>
      </c>
      <c r="R21" s="18">
        <f t="shared" si="5"/>
        <v>0</v>
      </c>
      <c r="T21" s="17"/>
      <c r="X21" s="13"/>
      <c r="Y21" s="13"/>
    </row>
    <row r="22" spans="1:25" ht="15">
      <c r="A22" s="19">
        <v>32590</v>
      </c>
      <c r="B22" s="7"/>
      <c r="C22" s="7"/>
      <c r="D22" s="8">
        <v>1</v>
      </c>
      <c r="E22" s="7"/>
      <c r="F22" s="25"/>
      <c r="G22" s="25"/>
      <c r="H22" s="20"/>
      <c r="I22" s="20"/>
      <c r="J22" s="18">
        <f t="shared" si="0"/>
        <v>-1</v>
      </c>
      <c r="K22" s="18">
        <f t="shared" si="1"/>
        <v>0</v>
      </c>
      <c r="L22" s="18">
        <f t="shared" si="7"/>
        <v>4</v>
      </c>
      <c r="M22" s="18">
        <f t="shared" si="7"/>
        <v>0</v>
      </c>
      <c r="N22" s="14">
        <f t="shared" si="2"/>
        <v>-1</v>
      </c>
      <c r="O22" s="21">
        <f t="shared" si="8"/>
        <v>4</v>
      </c>
      <c r="P22" s="14">
        <f t="shared" si="3"/>
        <v>22.22222222222222</v>
      </c>
      <c r="Q22" s="18">
        <f t="shared" si="4"/>
        <v>0</v>
      </c>
      <c r="R22" s="18">
        <f t="shared" si="5"/>
        <v>1</v>
      </c>
      <c r="X22" s="13"/>
      <c r="Y22" s="13"/>
    </row>
    <row r="23" spans="1:25" ht="15">
      <c r="A23" s="19">
        <v>32591</v>
      </c>
      <c r="B23" s="7"/>
      <c r="C23" s="7"/>
      <c r="D23" s="7"/>
      <c r="E23" s="7"/>
      <c r="F23" s="20"/>
      <c r="G23" s="20"/>
      <c r="H23" s="20"/>
      <c r="I23" s="20"/>
      <c r="J23" s="18">
        <f t="shared" si="0"/>
        <v>0</v>
      </c>
      <c r="K23" s="18">
        <f t="shared" si="1"/>
        <v>0</v>
      </c>
      <c r="L23" s="18">
        <f t="shared" si="7"/>
        <v>4</v>
      </c>
      <c r="M23" s="18">
        <f t="shared" si="7"/>
        <v>0</v>
      </c>
      <c r="N23" s="14">
        <f t="shared" si="2"/>
        <v>0</v>
      </c>
      <c r="O23" s="21">
        <f t="shared" si="8"/>
        <v>4</v>
      </c>
      <c r="P23" s="14">
        <f t="shared" si="3"/>
        <v>22.22222222222222</v>
      </c>
      <c r="Q23" s="18">
        <f t="shared" si="4"/>
        <v>0</v>
      </c>
      <c r="R23" s="18">
        <f t="shared" si="5"/>
        <v>0</v>
      </c>
      <c r="T23" s="17"/>
      <c r="X23" s="13"/>
      <c r="Y23" s="13"/>
    </row>
    <row r="24" spans="1:25" ht="15">
      <c r="A24" s="19">
        <v>32592</v>
      </c>
      <c r="B24" s="7"/>
      <c r="C24" s="7"/>
      <c r="D24" s="7"/>
      <c r="E24" s="7"/>
      <c r="F24" s="20"/>
      <c r="G24" s="25"/>
      <c r="H24" s="20"/>
      <c r="I24" s="20"/>
      <c r="J24" s="18">
        <f t="shared" si="0"/>
        <v>0</v>
      </c>
      <c r="K24" s="18">
        <f t="shared" si="1"/>
        <v>0</v>
      </c>
      <c r="L24" s="18">
        <f t="shared" si="7"/>
        <v>4</v>
      </c>
      <c r="M24" s="18">
        <f t="shared" si="7"/>
        <v>0</v>
      </c>
      <c r="N24" s="14">
        <f t="shared" si="2"/>
        <v>0</v>
      </c>
      <c r="O24" s="21">
        <f t="shared" si="8"/>
        <v>4</v>
      </c>
      <c r="P24" s="14">
        <f t="shared" si="3"/>
        <v>22.22222222222222</v>
      </c>
      <c r="Q24" s="18">
        <f t="shared" si="4"/>
        <v>0</v>
      </c>
      <c r="R24" s="18">
        <f t="shared" si="5"/>
        <v>0</v>
      </c>
      <c r="T24" s="17"/>
      <c r="X24" s="13"/>
      <c r="Y24" s="13"/>
    </row>
    <row r="25" spans="1:25" ht="15">
      <c r="A25" s="19">
        <v>32593</v>
      </c>
      <c r="B25" s="7"/>
      <c r="C25" s="7"/>
      <c r="D25" s="7"/>
      <c r="E25" s="7"/>
      <c r="F25" s="20"/>
      <c r="G25" s="25"/>
      <c r="H25" s="20"/>
      <c r="I25" s="20"/>
      <c r="J25" s="18">
        <f t="shared" si="0"/>
        <v>0</v>
      </c>
      <c r="K25" s="18">
        <f t="shared" si="1"/>
        <v>0</v>
      </c>
      <c r="L25" s="18">
        <f aca="true" t="shared" si="9" ref="L25:M44">L24+J25</f>
        <v>4</v>
      </c>
      <c r="M25" s="18">
        <f t="shared" si="9"/>
        <v>0</v>
      </c>
      <c r="N25" s="14">
        <f t="shared" si="2"/>
        <v>0</v>
      </c>
      <c r="O25" s="21">
        <f t="shared" si="8"/>
        <v>4</v>
      </c>
      <c r="P25" s="14">
        <f t="shared" si="3"/>
        <v>22.22222222222222</v>
      </c>
      <c r="Q25" s="18">
        <f t="shared" si="4"/>
        <v>0</v>
      </c>
      <c r="R25" s="18">
        <f t="shared" si="5"/>
        <v>0</v>
      </c>
      <c r="S25" s="17"/>
      <c r="X25" s="13"/>
      <c r="Y25" s="13"/>
    </row>
    <row r="26" spans="1:25" ht="15">
      <c r="A26" s="19">
        <v>32594</v>
      </c>
      <c r="B26" s="7"/>
      <c r="C26" s="7"/>
      <c r="D26" s="7"/>
      <c r="E26" s="7"/>
      <c r="F26" s="25"/>
      <c r="G26" s="25"/>
      <c r="H26" s="20"/>
      <c r="I26" s="20"/>
      <c r="J26" s="18">
        <f t="shared" si="0"/>
        <v>0</v>
      </c>
      <c r="K26" s="18">
        <f t="shared" si="1"/>
        <v>0</v>
      </c>
      <c r="L26" s="18">
        <f t="shared" si="9"/>
        <v>4</v>
      </c>
      <c r="M26" s="18">
        <f t="shared" si="9"/>
        <v>0</v>
      </c>
      <c r="N26" s="14">
        <f t="shared" si="2"/>
        <v>0</v>
      </c>
      <c r="O26" s="21">
        <f t="shared" si="8"/>
        <v>4</v>
      </c>
      <c r="P26" s="14">
        <f t="shared" si="3"/>
        <v>22.22222222222222</v>
      </c>
      <c r="Q26" s="18">
        <f t="shared" si="4"/>
        <v>0</v>
      </c>
      <c r="R26" s="18">
        <f t="shared" si="5"/>
        <v>0</v>
      </c>
      <c r="T26" s="17"/>
      <c r="X26" s="13"/>
      <c r="Y26" s="13"/>
    </row>
    <row r="27" spans="1:25" ht="15">
      <c r="A27" s="19">
        <v>32595</v>
      </c>
      <c r="B27" s="7"/>
      <c r="C27" s="8">
        <v>1</v>
      </c>
      <c r="D27" s="7"/>
      <c r="E27" s="7"/>
      <c r="F27" s="20"/>
      <c r="G27" s="20"/>
      <c r="H27" s="20"/>
      <c r="I27" s="20"/>
      <c r="J27" s="18">
        <f t="shared" si="0"/>
        <v>1</v>
      </c>
      <c r="K27" s="18">
        <f t="shared" si="1"/>
        <v>0</v>
      </c>
      <c r="L27" s="18">
        <f t="shared" si="9"/>
        <v>5</v>
      </c>
      <c r="M27" s="18">
        <f t="shared" si="9"/>
        <v>0</v>
      </c>
      <c r="N27" s="14">
        <f t="shared" si="2"/>
        <v>1</v>
      </c>
      <c r="O27" s="21">
        <f t="shared" si="8"/>
        <v>5</v>
      </c>
      <c r="P27" s="14">
        <f t="shared" si="3"/>
        <v>27.77777777777778</v>
      </c>
      <c r="Q27" s="18">
        <f t="shared" si="4"/>
        <v>1</v>
      </c>
      <c r="R27" s="18">
        <f t="shared" si="5"/>
        <v>0</v>
      </c>
      <c r="T27" s="17"/>
      <c r="X27" s="13"/>
      <c r="Y27" s="13"/>
    </row>
    <row r="28" spans="1:20" ht="15">
      <c r="A28" s="19">
        <v>32596</v>
      </c>
      <c r="B28" s="7"/>
      <c r="C28" s="7"/>
      <c r="D28" s="7"/>
      <c r="E28" s="7"/>
      <c r="F28" s="25"/>
      <c r="G28" s="25"/>
      <c r="H28" s="25"/>
      <c r="I28" s="20"/>
      <c r="J28" s="18">
        <f t="shared" si="0"/>
        <v>0</v>
      </c>
      <c r="K28" s="18">
        <f t="shared" si="1"/>
        <v>0</v>
      </c>
      <c r="L28" s="18">
        <f t="shared" si="9"/>
        <v>5</v>
      </c>
      <c r="M28" s="18">
        <f t="shared" si="9"/>
        <v>0</v>
      </c>
      <c r="N28" s="14">
        <f t="shared" si="2"/>
        <v>0</v>
      </c>
      <c r="O28" s="21">
        <f t="shared" si="8"/>
        <v>5</v>
      </c>
      <c r="P28" s="14">
        <f t="shared" si="3"/>
        <v>27.77777777777778</v>
      </c>
      <c r="Q28" s="18">
        <f t="shared" si="4"/>
        <v>0</v>
      </c>
      <c r="R28" s="18">
        <f t="shared" si="5"/>
        <v>0</v>
      </c>
      <c r="T28" s="17"/>
    </row>
    <row r="29" spans="1:18" ht="15">
      <c r="A29" s="19">
        <v>32597</v>
      </c>
      <c r="B29" s="7"/>
      <c r="C29" s="7"/>
      <c r="D29" s="7"/>
      <c r="E29" s="7"/>
      <c r="F29" s="20"/>
      <c r="G29" s="20"/>
      <c r="H29" s="20"/>
      <c r="I29" s="20"/>
      <c r="J29" s="18">
        <f t="shared" si="0"/>
        <v>0</v>
      </c>
      <c r="K29" s="18">
        <f t="shared" si="1"/>
        <v>0</v>
      </c>
      <c r="L29" s="18">
        <f t="shared" si="9"/>
        <v>5</v>
      </c>
      <c r="M29" s="18">
        <f t="shared" si="9"/>
        <v>0</v>
      </c>
      <c r="N29" s="14">
        <f t="shared" si="2"/>
        <v>0</v>
      </c>
      <c r="O29" s="21">
        <f t="shared" si="8"/>
        <v>5</v>
      </c>
      <c r="P29" s="14">
        <f t="shared" si="3"/>
        <v>27.77777777777778</v>
      </c>
      <c r="Q29" s="18">
        <f t="shared" si="4"/>
        <v>0</v>
      </c>
      <c r="R29" s="18">
        <f t="shared" si="5"/>
        <v>0</v>
      </c>
    </row>
    <row r="30" spans="1:20" ht="15">
      <c r="A30" s="19">
        <v>32598</v>
      </c>
      <c r="B30" s="7"/>
      <c r="C30" s="7"/>
      <c r="D30" s="7"/>
      <c r="E30" s="7"/>
      <c r="F30" s="20"/>
      <c r="G30" s="20"/>
      <c r="H30" s="20"/>
      <c r="I30" s="20"/>
      <c r="J30" s="18">
        <f t="shared" si="0"/>
        <v>0</v>
      </c>
      <c r="K30" s="18">
        <f t="shared" si="1"/>
        <v>0</v>
      </c>
      <c r="L30" s="18">
        <f t="shared" si="9"/>
        <v>5</v>
      </c>
      <c r="M30" s="18">
        <f t="shared" si="9"/>
        <v>0</v>
      </c>
      <c r="N30" s="14">
        <f t="shared" si="2"/>
        <v>0</v>
      </c>
      <c r="O30" s="21">
        <f t="shared" si="8"/>
        <v>5</v>
      </c>
      <c r="P30" s="14">
        <f t="shared" si="3"/>
        <v>27.77777777777778</v>
      </c>
      <c r="Q30" s="18">
        <f t="shared" si="4"/>
        <v>0</v>
      </c>
      <c r="R30" s="18">
        <f t="shared" si="5"/>
        <v>0</v>
      </c>
      <c r="T30" s="17"/>
    </row>
    <row r="31" spans="1:20" ht="15">
      <c r="A31" s="19">
        <v>32599</v>
      </c>
      <c r="B31" s="7"/>
      <c r="C31" s="7"/>
      <c r="D31" s="7"/>
      <c r="E31" s="7"/>
      <c r="F31" s="25"/>
      <c r="G31" s="25"/>
      <c r="H31" s="20"/>
      <c r="I31" s="25"/>
      <c r="J31" s="18">
        <f t="shared" si="0"/>
        <v>0</v>
      </c>
      <c r="K31" s="18">
        <f t="shared" si="1"/>
        <v>0</v>
      </c>
      <c r="L31" s="18">
        <f t="shared" si="9"/>
        <v>5</v>
      </c>
      <c r="M31" s="18">
        <f t="shared" si="9"/>
        <v>0</v>
      </c>
      <c r="N31" s="14">
        <f t="shared" si="2"/>
        <v>0</v>
      </c>
      <c r="O31" s="21">
        <f t="shared" si="8"/>
        <v>5</v>
      </c>
      <c r="P31" s="14">
        <f t="shared" si="3"/>
        <v>27.77777777777778</v>
      </c>
      <c r="Q31" s="18">
        <f t="shared" si="4"/>
        <v>0</v>
      </c>
      <c r="R31" s="18">
        <f t="shared" si="5"/>
        <v>0</v>
      </c>
      <c r="T31" s="17"/>
    </row>
    <row r="32" spans="1:18" ht="15">
      <c r="A32" s="19">
        <v>32600</v>
      </c>
      <c r="B32" s="7"/>
      <c r="C32" s="7"/>
      <c r="D32" s="7"/>
      <c r="E32" s="7"/>
      <c r="F32" s="25"/>
      <c r="G32" s="25"/>
      <c r="H32" s="20"/>
      <c r="I32" s="20"/>
      <c r="J32" s="18">
        <f t="shared" si="0"/>
        <v>0</v>
      </c>
      <c r="K32" s="18">
        <f t="shared" si="1"/>
        <v>0</v>
      </c>
      <c r="L32" s="18">
        <f t="shared" si="9"/>
        <v>5</v>
      </c>
      <c r="M32" s="18">
        <f t="shared" si="9"/>
        <v>0</v>
      </c>
      <c r="N32" s="14">
        <f t="shared" si="2"/>
        <v>0</v>
      </c>
      <c r="O32" s="21">
        <f t="shared" si="8"/>
        <v>5</v>
      </c>
      <c r="P32" s="14">
        <f t="shared" si="3"/>
        <v>27.77777777777778</v>
      </c>
      <c r="Q32" s="18">
        <f t="shared" si="4"/>
        <v>0</v>
      </c>
      <c r="R32" s="18">
        <f t="shared" si="5"/>
        <v>0</v>
      </c>
    </row>
    <row r="33" spans="1:18" ht="15">
      <c r="A33" s="19">
        <v>32601</v>
      </c>
      <c r="B33" s="7"/>
      <c r="C33" s="7"/>
      <c r="D33" s="7"/>
      <c r="E33" s="7"/>
      <c r="F33" s="20"/>
      <c r="G33" s="20"/>
      <c r="H33" s="20"/>
      <c r="I33" s="20"/>
      <c r="J33" s="18">
        <f t="shared" si="0"/>
        <v>0</v>
      </c>
      <c r="K33" s="18">
        <f t="shared" si="1"/>
        <v>0</v>
      </c>
      <c r="L33" s="18">
        <f t="shared" si="9"/>
        <v>5</v>
      </c>
      <c r="M33" s="18">
        <f t="shared" si="9"/>
        <v>0</v>
      </c>
      <c r="N33" s="14">
        <f t="shared" si="2"/>
        <v>0</v>
      </c>
      <c r="O33" s="21">
        <f t="shared" si="8"/>
        <v>5</v>
      </c>
      <c r="P33" s="14">
        <f t="shared" si="3"/>
        <v>27.77777777777778</v>
      </c>
      <c r="Q33" s="18">
        <f t="shared" si="4"/>
        <v>0</v>
      </c>
      <c r="R33" s="18">
        <f t="shared" si="5"/>
        <v>0</v>
      </c>
    </row>
    <row r="34" spans="1:18" ht="15">
      <c r="A34" s="19">
        <v>32602</v>
      </c>
      <c r="B34" s="7"/>
      <c r="C34" s="7"/>
      <c r="D34" s="7"/>
      <c r="E34" s="7"/>
      <c r="F34" s="20"/>
      <c r="G34" s="25"/>
      <c r="H34" s="20"/>
      <c r="I34" s="20"/>
      <c r="J34" s="18">
        <f t="shared" si="0"/>
        <v>0</v>
      </c>
      <c r="K34" s="18">
        <f t="shared" si="1"/>
        <v>0</v>
      </c>
      <c r="L34" s="18">
        <f t="shared" si="9"/>
        <v>5</v>
      </c>
      <c r="M34" s="18">
        <f t="shared" si="9"/>
        <v>0</v>
      </c>
      <c r="N34" s="14">
        <f t="shared" si="2"/>
        <v>0</v>
      </c>
      <c r="O34" s="21">
        <f t="shared" si="8"/>
        <v>5</v>
      </c>
      <c r="P34" s="14">
        <f t="shared" si="3"/>
        <v>27.77777777777778</v>
      </c>
      <c r="Q34" s="18">
        <f t="shared" si="4"/>
        <v>0</v>
      </c>
      <c r="R34" s="18">
        <f t="shared" si="5"/>
        <v>0</v>
      </c>
    </row>
    <row r="35" spans="1:18" ht="15">
      <c r="A35" s="19">
        <v>32603</v>
      </c>
      <c r="B35" s="7"/>
      <c r="C35" s="7"/>
      <c r="D35" s="7"/>
      <c r="E35" s="7"/>
      <c r="F35" s="20"/>
      <c r="G35" s="20"/>
      <c r="H35" s="20"/>
      <c r="I35" s="20"/>
      <c r="J35" s="18">
        <f t="shared" si="0"/>
        <v>0</v>
      </c>
      <c r="K35" s="18">
        <f t="shared" si="1"/>
        <v>0</v>
      </c>
      <c r="L35" s="18">
        <f t="shared" si="9"/>
        <v>5</v>
      </c>
      <c r="M35" s="18">
        <f t="shared" si="9"/>
        <v>0</v>
      </c>
      <c r="N35" s="14">
        <f t="shared" si="2"/>
        <v>0</v>
      </c>
      <c r="O35" s="21">
        <f t="shared" si="8"/>
        <v>5</v>
      </c>
      <c r="P35" s="14">
        <f t="shared" si="3"/>
        <v>27.77777777777778</v>
      </c>
      <c r="Q35" s="18">
        <f t="shared" si="4"/>
        <v>0</v>
      </c>
      <c r="R35" s="18">
        <f t="shared" si="5"/>
        <v>0</v>
      </c>
    </row>
    <row r="36" spans="1:18" ht="15">
      <c r="A36" s="19">
        <v>32604</v>
      </c>
      <c r="B36" s="8">
        <v>1</v>
      </c>
      <c r="C36" s="8">
        <v>1</v>
      </c>
      <c r="D36" s="7"/>
      <c r="E36" s="8">
        <v>1</v>
      </c>
      <c r="F36" s="20"/>
      <c r="G36" s="25"/>
      <c r="H36" s="20"/>
      <c r="I36" s="20"/>
      <c r="J36" s="18">
        <f aca="true" t="shared" si="10" ref="J36:J67">+B36+C36-D36-E36</f>
        <v>1</v>
      </c>
      <c r="K36" s="18">
        <f aca="true" t="shared" si="11" ref="K36:K67">+F36+G36-H36-I36</f>
        <v>0</v>
      </c>
      <c r="L36" s="18">
        <f t="shared" si="9"/>
        <v>6</v>
      </c>
      <c r="M36" s="18">
        <f t="shared" si="9"/>
        <v>0</v>
      </c>
      <c r="N36" s="14">
        <f aca="true" t="shared" si="12" ref="N36:N67">(+J36+K36)*($J$96/($J$96+$K$96))</f>
        <v>1</v>
      </c>
      <c r="O36" s="21">
        <f t="shared" si="8"/>
        <v>6</v>
      </c>
      <c r="P36" s="14">
        <f aca="true" t="shared" si="13" ref="P36:P67">O36*100/$N$96</f>
        <v>33.333333333333336</v>
      </c>
      <c r="Q36" s="18">
        <f aca="true" t="shared" si="14" ref="Q36:Q67">+B36+C36+F36+G36</f>
        <v>2</v>
      </c>
      <c r="R36" s="18">
        <f aca="true" t="shared" si="15" ref="R36:R67">D36+E36+H36+I36</f>
        <v>1</v>
      </c>
    </row>
    <row r="37" spans="1:18" ht="15">
      <c r="A37" s="19">
        <v>32605</v>
      </c>
      <c r="B37" s="7"/>
      <c r="C37" s="7"/>
      <c r="D37" s="7"/>
      <c r="E37" s="7"/>
      <c r="F37" s="20"/>
      <c r="G37" s="20"/>
      <c r="H37" s="20"/>
      <c r="I37" s="20"/>
      <c r="J37" s="18">
        <f t="shared" si="10"/>
        <v>0</v>
      </c>
      <c r="K37" s="18">
        <f t="shared" si="11"/>
        <v>0</v>
      </c>
      <c r="L37" s="18">
        <f t="shared" si="9"/>
        <v>6</v>
      </c>
      <c r="M37" s="18">
        <f t="shared" si="9"/>
        <v>0</v>
      </c>
      <c r="N37" s="14">
        <f t="shared" si="12"/>
        <v>0</v>
      </c>
      <c r="O37" s="21">
        <f aca="true" t="shared" si="16" ref="O37:O68">O36+N37</f>
        <v>6</v>
      </c>
      <c r="P37" s="14">
        <f t="shared" si="13"/>
        <v>33.333333333333336</v>
      </c>
      <c r="Q37" s="18">
        <f t="shared" si="14"/>
        <v>0</v>
      </c>
      <c r="R37" s="18">
        <f t="shared" si="15"/>
        <v>0</v>
      </c>
    </row>
    <row r="38" spans="1:18" ht="15">
      <c r="A38" s="19">
        <v>32606</v>
      </c>
      <c r="B38" s="7"/>
      <c r="C38" s="7"/>
      <c r="D38" s="7"/>
      <c r="E38" s="7"/>
      <c r="F38" s="20"/>
      <c r="G38" s="25"/>
      <c r="H38" s="20"/>
      <c r="I38" s="20"/>
      <c r="J38" s="18">
        <f t="shared" si="10"/>
        <v>0</v>
      </c>
      <c r="K38" s="18">
        <f t="shared" si="11"/>
        <v>0</v>
      </c>
      <c r="L38" s="18">
        <f t="shared" si="9"/>
        <v>6</v>
      </c>
      <c r="M38" s="18">
        <f t="shared" si="9"/>
        <v>0</v>
      </c>
      <c r="N38" s="14">
        <f t="shared" si="12"/>
        <v>0</v>
      </c>
      <c r="O38" s="21">
        <f t="shared" si="16"/>
        <v>6</v>
      </c>
      <c r="P38" s="14">
        <f t="shared" si="13"/>
        <v>33.333333333333336</v>
      </c>
      <c r="Q38" s="18">
        <f t="shared" si="14"/>
        <v>0</v>
      </c>
      <c r="R38" s="18">
        <f t="shared" si="15"/>
        <v>0</v>
      </c>
    </row>
    <row r="39" spans="1:19" ht="15">
      <c r="A39" s="19">
        <v>32607</v>
      </c>
      <c r="B39" s="7"/>
      <c r="C39" s="7"/>
      <c r="D39" s="7"/>
      <c r="E39" s="7"/>
      <c r="F39" s="20"/>
      <c r="G39" s="25"/>
      <c r="H39" s="25"/>
      <c r="I39" s="20"/>
      <c r="J39" s="18">
        <f t="shared" si="10"/>
        <v>0</v>
      </c>
      <c r="K39" s="18">
        <f t="shared" si="11"/>
        <v>0</v>
      </c>
      <c r="L39" s="18">
        <f t="shared" si="9"/>
        <v>6</v>
      </c>
      <c r="M39" s="18">
        <f t="shared" si="9"/>
        <v>0</v>
      </c>
      <c r="N39" s="14">
        <f t="shared" si="12"/>
        <v>0</v>
      </c>
      <c r="O39" s="21">
        <f t="shared" si="16"/>
        <v>6</v>
      </c>
      <c r="P39" s="14">
        <f t="shared" si="13"/>
        <v>33.333333333333336</v>
      </c>
      <c r="Q39" s="18">
        <f t="shared" si="14"/>
        <v>0</v>
      </c>
      <c r="R39" s="18">
        <f t="shared" si="15"/>
        <v>0</v>
      </c>
      <c r="S39" s="17"/>
    </row>
    <row r="40" spans="1:18" ht="15">
      <c r="A40" s="19">
        <v>32608</v>
      </c>
      <c r="B40" s="8">
        <v>1</v>
      </c>
      <c r="C40" s="8">
        <v>2</v>
      </c>
      <c r="D40" s="7"/>
      <c r="E40" s="7"/>
      <c r="F40" s="20"/>
      <c r="G40" s="20"/>
      <c r="H40" s="20"/>
      <c r="I40" s="20"/>
      <c r="J40" s="18">
        <f t="shared" si="10"/>
        <v>3</v>
      </c>
      <c r="K40" s="18">
        <f t="shared" si="11"/>
        <v>0</v>
      </c>
      <c r="L40" s="18">
        <f t="shared" si="9"/>
        <v>9</v>
      </c>
      <c r="M40" s="18">
        <f t="shared" si="9"/>
        <v>0</v>
      </c>
      <c r="N40" s="14">
        <f t="shared" si="12"/>
        <v>3</v>
      </c>
      <c r="O40" s="21">
        <f t="shared" si="16"/>
        <v>9</v>
      </c>
      <c r="P40" s="14">
        <f t="shared" si="13"/>
        <v>50</v>
      </c>
      <c r="Q40" s="18">
        <f t="shared" si="14"/>
        <v>3</v>
      </c>
      <c r="R40" s="18">
        <f t="shared" si="15"/>
        <v>0</v>
      </c>
    </row>
    <row r="41" spans="1:18" ht="15">
      <c r="A41" s="19">
        <v>32609</v>
      </c>
      <c r="B41" s="7"/>
      <c r="C41" s="7"/>
      <c r="D41" s="7"/>
      <c r="E41" s="7"/>
      <c r="F41" s="20"/>
      <c r="G41" s="25"/>
      <c r="H41" s="20"/>
      <c r="I41" s="20"/>
      <c r="J41" s="18">
        <f t="shared" si="10"/>
        <v>0</v>
      </c>
      <c r="K41" s="18">
        <f t="shared" si="11"/>
        <v>0</v>
      </c>
      <c r="L41" s="18">
        <f t="shared" si="9"/>
        <v>9</v>
      </c>
      <c r="M41" s="18">
        <f t="shared" si="9"/>
        <v>0</v>
      </c>
      <c r="N41" s="14">
        <f t="shared" si="12"/>
        <v>0</v>
      </c>
      <c r="O41" s="21">
        <f t="shared" si="16"/>
        <v>9</v>
      </c>
      <c r="P41" s="14">
        <f t="shared" si="13"/>
        <v>50</v>
      </c>
      <c r="Q41" s="18">
        <f t="shared" si="14"/>
        <v>0</v>
      </c>
      <c r="R41" s="18">
        <f t="shared" si="15"/>
        <v>0</v>
      </c>
    </row>
    <row r="42" spans="1:18" ht="15">
      <c r="A42" s="19">
        <v>32610</v>
      </c>
      <c r="B42" s="7"/>
      <c r="C42" s="7"/>
      <c r="D42" s="7"/>
      <c r="E42" s="7"/>
      <c r="F42" s="20"/>
      <c r="G42" s="20"/>
      <c r="H42" s="20"/>
      <c r="I42" s="20"/>
      <c r="J42" s="18">
        <f t="shared" si="10"/>
        <v>0</v>
      </c>
      <c r="K42" s="18">
        <f t="shared" si="11"/>
        <v>0</v>
      </c>
      <c r="L42" s="18">
        <f t="shared" si="9"/>
        <v>9</v>
      </c>
      <c r="M42" s="18">
        <f t="shared" si="9"/>
        <v>0</v>
      </c>
      <c r="N42" s="14">
        <f t="shared" si="12"/>
        <v>0</v>
      </c>
      <c r="O42" s="21">
        <f t="shared" si="16"/>
        <v>9</v>
      </c>
      <c r="P42" s="14">
        <f t="shared" si="13"/>
        <v>50</v>
      </c>
      <c r="Q42" s="18">
        <f t="shared" si="14"/>
        <v>0</v>
      </c>
      <c r="R42" s="18">
        <f t="shared" si="15"/>
        <v>0</v>
      </c>
    </row>
    <row r="43" spans="1:18" ht="15">
      <c r="A43" s="19">
        <v>32611</v>
      </c>
      <c r="B43" s="8">
        <v>1</v>
      </c>
      <c r="C43" s="8">
        <v>1</v>
      </c>
      <c r="D43" s="7"/>
      <c r="E43" s="7"/>
      <c r="F43" s="20"/>
      <c r="G43" s="20"/>
      <c r="H43" s="20"/>
      <c r="I43" s="20"/>
      <c r="J43" s="18">
        <f t="shared" si="10"/>
        <v>2</v>
      </c>
      <c r="K43" s="18">
        <f t="shared" si="11"/>
        <v>0</v>
      </c>
      <c r="L43" s="18">
        <f t="shared" si="9"/>
        <v>11</v>
      </c>
      <c r="M43" s="18">
        <f t="shared" si="9"/>
        <v>0</v>
      </c>
      <c r="N43" s="14">
        <f t="shared" si="12"/>
        <v>2</v>
      </c>
      <c r="O43" s="21">
        <f t="shared" si="16"/>
        <v>11</v>
      </c>
      <c r="P43" s="14">
        <f t="shared" si="13"/>
        <v>61.111111111111114</v>
      </c>
      <c r="Q43" s="18">
        <f t="shared" si="14"/>
        <v>2</v>
      </c>
      <c r="R43" s="18">
        <f t="shared" si="15"/>
        <v>0</v>
      </c>
    </row>
    <row r="44" spans="1:18" ht="15">
      <c r="A44" s="19">
        <v>32612</v>
      </c>
      <c r="B44" s="7"/>
      <c r="C44" s="7"/>
      <c r="D44" s="7"/>
      <c r="E44" s="7"/>
      <c r="F44" s="20"/>
      <c r="G44" s="20"/>
      <c r="H44" s="20"/>
      <c r="I44" s="20"/>
      <c r="J44" s="18">
        <f t="shared" si="10"/>
        <v>0</v>
      </c>
      <c r="K44" s="18">
        <f t="shared" si="11"/>
        <v>0</v>
      </c>
      <c r="L44" s="18">
        <f t="shared" si="9"/>
        <v>11</v>
      </c>
      <c r="M44" s="18">
        <f t="shared" si="9"/>
        <v>0</v>
      </c>
      <c r="N44" s="14">
        <f t="shared" si="12"/>
        <v>0</v>
      </c>
      <c r="O44" s="21">
        <f t="shared" si="16"/>
        <v>11</v>
      </c>
      <c r="P44" s="14">
        <f t="shared" si="13"/>
        <v>61.111111111111114</v>
      </c>
      <c r="Q44" s="18">
        <f t="shared" si="14"/>
        <v>0</v>
      </c>
      <c r="R44" s="18">
        <f t="shared" si="15"/>
        <v>0</v>
      </c>
    </row>
    <row r="45" spans="1:18" ht="15">
      <c r="A45" s="19">
        <v>32613</v>
      </c>
      <c r="B45" s="7"/>
      <c r="C45" s="7"/>
      <c r="D45" s="7"/>
      <c r="E45" s="7"/>
      <c r="F45" s="20"/>
      <c r="G45" s="25"/>
      <c r="H45" s="20"/>
      <c r="I45" s="20"/>
      <c r="J45" s="18">
        <f t="shared" si="10"/>
        <v>0</v>
      </c>
      <c r="K45" s="18">
        <f t="shared" si="11"/>
        <v>0</v>
      </c>
      <c r="L45" s="18">
        <f aca="true" t="shared" si="17" ref="L45:M64">L44+J45</f>
        <v>11</v>
      </c>
      <c r="M45" s="18">
        <f t="shared" si="17"/>
        <v>0</v>
      </c>
      <c r="N45" s="14">
        <f t="shared" si="12"/>
        <v>0</v>
      </c>
      <c r="O45" s="21">
        <f t="shared" si="16"/>
        <v>11</v>
      </c>
      <c r="P45" s="14">
        <f t="shared" si="13"/>
        <v>61.111111111111114</v>
      </c>
      <c r="Q45" s="18">
        <f t="shared" si="14"/>
        <v>0</v>
      </c>
      <c r="R45" s="18">
        <f t="shared" si="15"/>
        <v>0</v>
      </c>
    </row>
    <row r="46" spans="1:18" ht="15">
      <c r="A46" s="19">
        <v>32614</v>
      </c>
      <c r="B46" s="8">
        <v>3</v>
      </c>
      <c r="C46" s="8">
        <v>1</v>
      </c>
      <c r="D46" s="7"/>
      <c r="E46" s="7"/>
      <c r="F46" s="25"/>
      <c r="G46" s="25"/>
      <c r="H46" s="20"/>
      <c r="I46" s="20"/>
      <c r="J46" s="18">
        <f t="shared" si="10"/>
        <v>4</v>
      </c>
      <c r="K46" s="18">
        <f t="shared" si="11"/>
        <v>0</v>
      </c>
      <c r="L46" s="18">
        <f t="shared" si="17"/>
        <v>15</v>
      </c>
      <c r="M46" s="18">
        <f t="shared" si="17"/>
        <v>0</v>
      </c>
      <c r="N46" s="14">
        <f t="shared" si="12"/>
        <v>4</v>
      </c>
      <c r="O46" s="21">
        <f t="shared" si="16"/>
        <v>15</v>
      </c>
      <c r="P46" s="14">
        <f t="shared" si="13"/>
        <v>83.33333333333333</v>
      </c>
      <c r="Q46" s="18">
        <f t="shared" si="14"/>
        <v>4</v>
      </c>
      <c r="R46" s="18">
        <f t="shared" si="15"/>
        <v>0</v>
      </c>
    </row>
    <row r="47" spans="1:18" ht="15">
      <c r="A47" s="19">
        <v>32615</v>
      </c>
      <c r="B47" s="7"/>
      <c r="C47" s="7"/>
      <c r="D47" s="7"/>
      <c r="E47" s="7"/>
      <c r="F47" s="20"/>
      <c r="G47" s="20"/>
      <c r="H47" s="20"/>
      <c r="I47" s="20"/>
      <c r="J47" s="18">
        <f t="shared" si="10"/>
        <v>0</v>
      </c>
      <c r="K47" s="18">
        <f t="shared" si="11"/>
        <v>0</v>
      </c>
      <c r="L47" s="18">
        <f t="shared" si="17"/>
        <v>15</v>
      </c>
      <c r="M47" s="18">
        <f t="shared" si="17"/>
        <v>0</v>
      </c>
      <c r="N47" s="14">
        <f t="shared" si="12"/>
        <v>0</v>
      </c>
      <c r="O47" s="21">
        <f t="shared" si="16"/>
        <v>15</v>
      </c>
      <c r="P47" s="14">
        <f t="shared" si="13"/>
        <v>83.33333333333333</v>
      </c>
      <c r="Q47" s="18">
        <f t="shared" si="14"/>
        <v>0</v>
      </c>
      <c r="R47" s="18">
        <f t="shared" si="15"/>
        <v>0</v>
      </c>
    </row>
    <row r="48" spans="1:18" ht="15">
      <c r="A48" s="19">
        <v>32616</v>
      </c>
      <c r="B48" s="7"/>
      <c r="C48" s="7"/>
      <c r="D48" s="7"/>
      <c r="E48" s="7"/>
      <c r="F48" s="25"/>
      <c r="G48" s="25"/>
      <c r="H48" s="20"/>
      <c r="I48" s="20"/>
      <c r="J48" s="18">
        <f t="shared" si="10"/>
        <v>0</v>
      </c>
      <c r="K48" s="18">
        <f t="shared" si="11"/>
        <v>0</v>
      </c>
      <c r="L48" s="18">
        <f t="shared" si="17"/>
        <v>15</v>
      </c>
      <c r="M48" s="18">
        <f t="shared" si="17"/>
        <v>0</v>
      </c>
      <c r="N48" s="14">
        <f t="shared" si="12"/>
        <v>0</v>
      </c>
      <c r="O48" s="21">
        <f t="shared" si="16"/>
        <v>15</v>
      </c>
      <c r="P48" s="14">
        <f t="shared" si="13"/>
        <v>83.33333333333333</v>
      </c>
      <c r="Q48" s="18">
        <f t="shared" si="14"/>
        <v>0</v>
      </c>
      <c r="R48" s="18">
        <f t="shared" si="15"/>
        <v>0</v>
      </c>
    </row>
    <row r="49" spans="1:18" ht="15">
      <c r="A49" s="19">
        <v>32617</v>
      </c>
      <c r="B49" s="7"/>
      <c r="C49" s="7"/>
      <c r="D49" s="7"/>
      <c r="E49" s="7"/>
      <c r="F49" s="20"/>
      <c r="G49" s="20"/>
      <c r="H49" s="20"/>
      <c r="I49" s="20"/>
      <c r="J49" s="18">
        <f t="shared" si="10"/>
        <v>0</v>
      </c>
      <c r="K49" s="18">
        <f t="shared" si="11"/>
        <v>0</v>
      </c>
      <c r="L49" s="18">
        <f t="shared" si="17"/>
        <v>15</v>
      </c>
      <c r="M49" s="18">
        <f t="shared" si="17"/>
        <v>0</v>
      </c>
      <c r="N49" s="14">
        <f t="shared" si="12"/>
        <v>0</v>
      </c>
      <c r="O49" s="21">
        <f t="shared" si="16"/>
        <v>15</v>
      </c>
      <c r="P49" s="14">
        <f t="shared" si="13"/>
        <v>83.33333333333333</v>
      </c>
      <c r="Q49" s="18">
        <f t="shared" si="14"/>
        <v>0</v>
      </c>
      <c r="R49" s="18">
        <f t="shared" si="15"/>
        <v>0</v>
      </c>
    </row>
    <row r="50" spans="1:18" ht="15">
      <c r="A50" s="19">
        <v>32618</v>
      </c>
      <c r="B50" s="8">
        <v>1</v>
      </c>
      <c r="C50" s="7"/>
      <c r="D50" s="7"/>
      <c r="E50" s="7"/>
      <c r="F50" s="25"/>
      <c r="G50" s="25"/>
      <c r="H50" s="25"/>
      <c r="I50" s="20"/>
      <c r="J50" s="18">
        <f t="shared" si="10"/>
        <v>1</v>
      </c>
      <c r="K50" s="18">
        <f t="shared" si="11"/>
        <v>0</v>
      </c>
      <c r="L50" s="18">
        <f t="shared" si="17"/>
        <v>16</v>
      </c>
      <c r="M50" s="18">
        <f t="shared" si="17"/>
        <v>0</v>
      </c>
      <c r="N50" s="14">
        <f t="shared" si="12"/>
        <v>1</v>
      </c>
      <c r="O50" s="21">
        <f t="shared" si="16"/>
        <v>16</v>
      </c>
      <c r="P50" s="14">
        <f t="shared" si="13"/>
        <v>88.88888888888889</v>
      </c>
      <c r="Q50" s="18">
        <f t="shared" si="14"/>
        <v>1</v>
      </c>
      <c r="R50" s="18">
        <f t="shared" si="15"/>
        <v>0</v>
      </c>
    </row>
    <row r="51" spans="1:18" ht="15">
      <c r="A51" s="19">
        <v>32619</v>
      </c>
      <c r="B51" s="7"/>
      <c r="C51" s="7"/>
      <c r="D51" s="7"/>
      <c r="E51" s="7"/>
      <c r="F51" s="20"/>
      <c r="G51" s="20"/>
      <c r="H51" s="20"/>
      <c r="I51" s="20"/>
      <c r="J51" s="18">
        <f t="shared" si="10"/>
        <v>0</v>
      </c>
      <c r="K51" s="18">
        <f t="shared" si="11"/>
        <v>0</v>
      </c>
      <c r="L51" s="18">
        <f t="shared" si="17"/>
        <v>16</v>
      </c>
      <c r="M51" s="18">
        <f t="shared" si="17"/>
        <v>0</v>
      </c>
      <c r="N51" s="14">
        <f t="shared" si="12"/>
        <v>0</v>
      </c>
      <c r="O51" s="21">
        <f t="shared" si="16"/>
        <v>16</v>
      </c>
      <c r="P51" s="14">
        <f t="shared" si="13"/>
        <v>88.88888888888889</v>
      </c>
      <c r="Q51" s="18">
        <f t="shared" si="14"/>
        <v>0</v>
      </c>
      <c r="R51" s="18">
        <f t="shared" si="15"/>
        <v>0</v>
      </c>
    </row>
    <row r="52" spans="1:18" ht="15">
      <c r="A52" s="19">
        <v>32620</v>
      </c>
      <c r="B52" s="7"/>
      <c r="C52" s="7"/>
      <c r="D52" s="7"/>
      <c r="E52" s="7"/>
      <c r="F52" s="20"/>
      <c r="G52" s="25"/>
      <c r="H52" s="20"/>
      <c r="I52" s="20"/>
      <c r="J52" s="18">
        <f t="shared" si="10"/>
        <v>0</v>
      </c>
      <c r="K52" s="18">
        <f t="shared" si="11"/>
        <v>0</v>
      </c>
      <c r="L52" s="18">
        <f t="shared" si="17"/>
        <v>16</v>
      </c>
      <c r="M52" s="18">
        <f t="shared" si="17"/>
        <v>0</v>
      </c>
      <c r="N52" s="14">
        <f t="shared" si="12"/>
        <v>0</v>
      </c>
      <c r="O52" s="21">
        <f t="shared" si="16"/>
        <v>16</v>
      </c>
      <c r="P52" s="14">
        <f t="shared" si="13"/>
        <v>88.88888888888889</v>
      </c>
      <c r="Q52" s="18">
        <f t="shared" si="14"/>
        <v>0</v>
      </c>
      <c r="R52" s="18">
        <f t="shared" si="15"/>
        <v>0</v>
      </c>
    </row>
    <row r="53" spans="1:19" ht="15">
      <c r="A53" s="19">
        <v>32621</v>
      </c>
      <c r="B53" s="7"/>
      <c r="C53" s="8">
        <v>1</v>
      </c>
      <c r="D53" s="7"/>
      <c r="E53" s="7"/>
      <c r="F53" s="25"/>
      <c r="G53" s="25"/>
      <c r="H53" s="20"/>
      <c r="I53" s="20"/>
      <c r="J53" s="18">
        <f t="shared" si="10"/>
        <v>1</v>
      </c>
      <c r="K53" s="18">
        <f t="shared" si="11"/>
        <v>0</v>
      </c>
      <c r="L53" s="18">
        <f t="shared" si="17"/>
        <v>17</v>
      </c>
      <c r="M53" s="18">
        <f t="shared" si="17"/>
        <v>0</v>
      </c>
      <c r="N53" s="14">
        <f t="shared" si="12"/>
        <v>1</v>
      </c>
      <c r="O53" s="21">
        <f t="shared" si="16"/>
        <v>17</v>
      </c>
      <c r="P53" s="14">
        <f t="shared" si="13"/>
        <v>94.44444444444444</v>
      </c>
      <c r="Q53" s="18">
        <f t="shared" si="14"/>
        <v>1</v>
      </c>
      <c r="R53" s="18">
        <f t="shared" si="15"/>
        <v>0</v>
      </c>
      <c r="S53" s="17"/>
    </row>
    <row r="54" spans="1:18" ht="15">
      <c r="A54" s="19">
        <v>32622</v>
      </c>
      <c r="B54" s="7"/>
      <c r="C54" s="7"/>
      <c r="D54" s="7"/>
      <c r="E54" s="7"/>
      <c r="F54" s="20"/>
      <c r="G54" s="20"/>
      <c r="H54" s="20"/>
      <c r="I54" s="20"/>
      <c r="J54" s="18">
        <f t="shared" si="10"/>
        <v>0</v>
      </c>
      <c r="K54" s="18">
        <f t="shared" si="11"/>
        <v>0</v>
      </c>
      <c r="L54" s="18">
        <f t="shared" si="17"/>
        <v>17</v>
      </c>
      <c r="M54" s="18">
        <f t="shared" si="17"/>
        <v>0</v>
      </c>
      <c r="N54" s="14">
        <f t="shared" si="12"/>
        <v>0</v>
      </c>
      <c r="O54" s="21">
        <f t="shared" si="16"/>
        <v>17</v>
      </c>
      <c r="P54" s="14">
        <f t="shared" si="13"/>
        <v>94.44444444444444</v>
      </c>
      <c r="Q54" s="18">
        <f t="shared" si="14"/>
        <v>0</v>
      </c>
      <c r="R54" s="18">
        <f t="shared" si="15"/>
        <v>0</v>
      </c>
    </row>
    <row r="55" spans="1:18" ht="15">
      <c r="A55" s="19">
        <v>32623</v>
      </c>
      <c r="B55" s="7"/>
      <c r="C55" s="7"/>
      <c r="D55" s="7"/>
      <c r="E55" s="7"/>
      <c r="F55" s="25"/>
      <c r="G55" s="25"/>
      <c r="H55" s="25"/>
      <c r="I55" s="20"/>
      <c r="J55" s="18">
        <f t="shared" si="10"/>
        <v>0</v>
      </c>
      <c r="K55" s="18">
        <f t="shared" si="11"/>
        <v>0</v>
      </c>
      <c r="L55" s="18">
        <f t="shared" si="17"/>
        <v>17</v>
      </c>
      <c r="M55" s="18">
        <f t="shared" si="17"/>
        <v>0</v>
      </c>
      <c r="N55" s="14">
        <f t="shared" si="12"/>
        <v>0</v>
      </c>
      <c r="O55" s="21">
        <f t="shared" si="16"/>
        <v>17</v>
      </c>
      <c r="P55" s="14">
        <f t="shared" si="13"/>
        <v>94.44444444444444</v>
      </c>
      <c r="Q55" s="18">
        <f t="shared" si="14"/>
        <v>0</v>
      </c>
      <c r="R55" s="18">
        <f t="shared" si="15"/>
        <v>0</v>
      </c>
    </row>
    <row r="56" spans="1:18" ht="15">
      <c r="A56" s="19">
        <v>32624</v>
      </c>
      <c r="B56" s="7"/>
      <c r="C56" s="7"/>
      <c r="D56" s="7"/>
      <c r="E56" s="7"/>
      <c r="F56" s="20"/>
      <c r="G56" s="20"/>
      <c r="H56" s="20"/>
      <c r="I56" s="20"/>
      <c r="J56" s="18">
        <f t="shared" si="10"/>
        <v>0</v>
      </c>
      <c r="K56" s="18">
        <f t="shared" si="11"/>
        <v>0</v>
      </c>
      <c r="L56" s="18">
        <f t="shared" si="17"/>
        <v>17</v>
      </c>
      <c r="M56" s="18">
        <f t="shared" si="17"/>
        <v>0</v>
      </c>
      <c r="N56" s="14">
        <f t="shared" si="12"/>
        <v>0</v>
      </c>
      <c r="O56" s="21">
        <f t="shared" si="16"/>
        <v>17</v>
      </c>
      <c r="P56" s="14">
        <f t="shared" si="13"/>
        <v>94.44444444444444</v>
      </c>
      <c r="Q56" s="18">
        <f t="shared" si="14"/>
        <v>0</v>
      </c>
      <c r="R56" s="18">
        <f t="shared" si="15"/>
        <v>0</v>
      </c>
    </row>
    <row r="57" spans="1:18" ht="15">
      <c r="A57" s="19">
        <v>32625</v>
      </c>
      <c r="B57" s="7"/>
      <c r="C57" s="7"/>
      <c r="D57" s="7"/>
      <c r="E57" s="7"/>
      <c r="F57" s="25"/>
      <c r="G57" s="25"/>
      <c r="H57" s="20"/>
      <c r="I57" s="25"/>
      <c r="J57" s="18">
        <f t="shared" si="10"/>
        <v>0</v>
      </c>
      <c r="K57" s="18">
        <f t="shared" si="11"/>
        <v>0</v>
      </c>
      <c r="L57" s="18">
        <f t="shared" si="17"/>
        <v>17</v>
      </c>
      <c r="M57" s="18">
        <f t="shared" si="17"/>
        <v>0</v>
      </c>
      <c r="N57" s="14">
        <f t="shared" si="12"/>
        <v>0</v>
      </c>
      <c r="O57" s="21">
        <f t="shared" si="16"/>
        <v>17</v>
      </c>
      <c r="P57" s="14">
        <f t="shared" si="13"/>
        <v>94.44444444444444</v>
      </c>
      <c r="Q57" s="18">
        <f t="shared" si="14"/>
        <v>0</v>
      </c>
      <c r="R57" s="18">
        <f t="shared" si="15"/>
        <v>0</v>
      </c>
    </row>
    <row r="58" spans="1:18" ht="15">
      <c r="A58" s="19">
        <v>32626</v>
      </c>
      <c r="B58" s="7"/>
      <c r="C58" s="7"/>
      <c r="D58" s="7"/>
      <c r="E58" s="7"/>
      <c r="F58" s="20"/>
      <c r="G58" s="20"/>
      <c r="H58" s="20"/>
      <c r="I58" s="20"/>
      <c r="J58" s="18">
        <f t="shared" si="10"/>
        <v>0</v>
      </c>
      <c r="K58" s="18">
        <f t="shared" si="11"/>
        <v>0</v>
      </c>
      <c r="L58" s="18">
        <f t="shared" si="17"/>
        <v>17</v>
      </c>
      <c r="M58" s="18">
        <f t="shared" si="17"/>
        <v>0</v>
      </c>
      <c r="N58" s="14">
        <f t="shared" si="12"/>
        <v>0</v>
      </c>
      <c r="O58" s="21">
        <f t="shared" si="16"/>
        <v>17</v>
      </c>
      <c r="P58" s="14">
        <f t="shared" si="13"/>
        <v>94.44444444444444</v>
      </c>
      <c r="Q58" s="18">
        <f t="shared" si="14"/>
        <v>0</v>
      </c>
      <c r="R58" s="18">
        <f t="shared" si="15"/>
        <v>0</v>
      </c>
    </row>
    <row r="59" spans="1:18" ht="15">
      <c r="A59" s="19">
        <v>32627</v>
      </c>
      <c r="B59" s="7"/>
      <c r="C59" s="7"/>
      <c r="D59" s="7"/>
      <c r="E59" s="7"/>
      <c r="F59" s="20"/>
      <c r="G59" s="25"/>
      <c r="H59" s="20"/>
      <c r="I59" s="20"/>
      <c r="J59" s="18">
        <f t="shared" si="10"/>
        <v>0</v>
      </c>
      <c r="K59" s="18">
        <f t="shared" si="11"/>
        <v>0</v>
      </c>
      <c r="L59" s="18">
        <f t="shared" si="17"/>
        <v>17</v>
      </c>
      <c r="M59" s="18">
        <f t="shared" si="17"/>
        <v>0</v>
      </c>
      <c r="N59" s="14">
        <f t="shared" si="12"/>
        <v>0</v>
      </c>
      <c r="O59" s="21">
        <f t="shared" si="16"/>
        <v>17</v>
      </c>
      <c r="P59" s="14">
        <f t="shared" si="13"/>
        <v>94.44444444444444</v>
      </c>
      <c r="Q59" s="18">
        <f t="shared" si="14"/>
        <v>0</v>
      </c>
      <c r="R59" s="18">
        <f t="shared" si="15"/>
        <v>0</v>
      </c>
    </row>
    <row r="60" spans="1:18" ht="15">
      <c r="A60" s="19">
        <v>32628</v>
      </c>
      <c r="B60" s="7"/>
      <c r="C60" s="7"/>
      <c r="D60" s="7"/>
      <c r="E60" s="7"/>
      <c r="F60" s="20"/>
      <c r="G60" s="20"/>
      <c r="H60" s="20"/>
      <c r="I60" s="20"/>
      <c r="J60" s="18">
        <f t="shared" si="10"/>
        <v>0</v>
      </c>
      <c r="K60" s="18">
        <f t="shared" si="11"/>
        <v>0</v>
      </c>
      <c r="L60" s="18">
        <f t="shared" si="17"/>
        <v>17</v>
      </c>
      <c r="M60" s="18">
        <f t="shared" si="17"/>
        <v>0</v>
      </c>
      <c r="N60" s="14">
        <f t="shared" si="12"/>
        <v>0</v>
      </c>
      <c r="O60" s="21">
        <f t="shared" si="16"/>
        <v>17</v>
      </c>
      <c r="P60" s="14">
        <f t="shared" si="13"/>
        <v>94.44444444444444</v>
      </c>
      <c r="Q60" s="18">
        <f t="shared" si="14"/>
        <v>0</v>
      </c>
      <c r="R60" s="18">
        <f t="shared" si="15"/>
        <v>0</v>
      </c>
    </row>
    <row r="61" spans="1:18" ht="15">
      <c r="A61" s="19">
        <v>32629</v>
      </c>
      <c r="B61" s="7"/>
      <c r="C61" s="7"/>
      <c r="D61" s="7"/>
      <c r="E61" s="7"/>
      <c r="F61" s="20"/>
      <c r="G61" s="25"/>
      <c r="H61" s="20"/>
      <c r="I61" s="20"/>
      <c r="J61" s="18">
        <f t="shared" si="10"/>
        <v>0</v>
      </c>
      <c r="K61" s="18">
        <f t="shared" si="11"/>
        <v>0</v>
      </c>
      <c r="L61" s="18">
        <f t="shared" si="17"/>
        <v>17</v>
      </c>
      <c r="M61" s="18">
        <f t="shared" si="17"/>
        <v>0</v>
      </c>
      <c r="N61" s="14">
        <f t="shared" si="12"/>
        <v>0</v>
      </c>
      <c r="O61" s="21">
        <f t="shared" si="16"/>
        <v>17</v>
      </c>
      <c r="P61" s="14">
        <f t="shared" si="13"/>
        <v>94.44444444444444</v>
      </c>
      <c r="Q61" s="18">
        <f t="shared" si="14"/>
        <v>0</v>
      </c>
      <c r="R61" s="18">
        <f t="shared" si="15"/>
        <v>0</v>
      </c>
    </row>
    <row r="62" spans="1:18" ht="15">
      <c r="A62" s="19">
        <v>32630</v>
      </c>
      <c r="B62" s="7"/>
      <c r="C62" s="7"/>
      <c r="D62" s="7"/>
      <c r="E62" s="7"/>
      <c r="F62" s="20"/>
      <c r="G62" s="20"/>
      <c r="H62" s="20"/>
      <c r="I62" s="20"/>
      <c r="J62" s="18">
        <f t="shared" si="10"/>
        <v>0</v>
      </c>
      <c r="K62" s="18">
        <f t="shared" si="11"/>
        <v>0</v>
      </c>
      <c r="L62" s="18">
        <f t="shared" si="17"/>
        <v>17</v>
      </c>
      <c r="M62" s="18">
        <f t="shared" si="17"/>
        <v>0</v>
      </c>
      <c r="N62" s="14">
        <f t="shared" si="12"/>
        <v>0</v>
      </c>
      <c r="O62" s="21">
        <f t="shared" si="16"/>
        <v>17</v>
      </c>
      <c r="P62" s="14">
        <f t="shared" si="13"/>
        <v>94.44444444444444</v>
      </c>
      <c r="Q62" s="18">
        <f t="shared" si="14"/>
        <v>0</v>
      </c>
      <c r="R62" s="18">
        <f t="shared" si="15"/>
        <v>0</v>
      </c>
    </row>
    <row r="63" spans="1:18" ht="15">
      <c r="A63" s="19">
        <v>32631</v>
      </c>
      <c r="B63" s="7"/>
      <c r="C63" s="7"/>
      <c r="D63" s="7"/>
      <c r="E63" s="7"/>
      <c r="F63" s="25"/>
      <c r="G63" s="25"/>
      <c r="H63" s="20"/>
      <c r="I63" s="25"/>
      <c r="J63" s="18">
        <f t="shared" si="10"/>
        <v>0</v>
      </c>
      <c r="K63" s="18">
        <f t="shared" si="11"/>
        <v>0</v>
      </c>
      <c r="L63" s="18">
        <f t="shared" si="17"/>
        <v>17</v>
      </c>
      <c r="M63" s="18">
        <f t="shared" si="17"/>
        <v>0</v>
      </c>
      <c r="N63" s="14">
        <f t="shared" si="12"/>
        <v>0</v>
      </c>
      <c r="O63" s="21">
        <f t="shared" si="16"/>
        <v>17</v>
      </c>
      <c r="P63" s="14">
        <f t="shared" si="13"/>
        <v>94.44444444444444</v>
      </c>
      <c r="Q63" s="18">
        <f t="shared" si="14"/>
        <v>0</v>
      </c>
      <c r="R63" s="18">
        <f t="shared" si="15"/>
        <v>0</v>
      </c>
    </row>
    <row r="64" spans="1:18" ht="15">
      <c r="A64" s="19">
        <v>32632</v>
      </c>
      <c r="B64" s="7"/>
      <c r="C64" s="7"/>
      <c r="D64" s="7"/>
      <c r="E64" s="7"/>
      <c r="F64" s="25"/>
      <c r="G64" s="25"/>
      <c r="H64" s="20"/>
      <c r="I64" s="25"/>
      <c r="J64" s="18">
        <f t="shared" si="10"/>
        <v>0</v>
      </c>
      <c r="K64" s="18">
        <f t="shared" si="11"/>
        <v>0</v>
      </c>
      <c r="L64" s="18">
        <f t="shared" si="17"/>
        <v>17</v>
      </c>
      <c r="M64" s="18">
        <f t="shared" si="17"/>
        <v>0</v>
      </c>
      <c r="N64" s="14">
        <f t="shared" si="12"/>
        <v>0</v>
      </c>
      <c r="O64" s="21">
        <f t="shared" si="16"/>
        <v>17</v>
      </c>
      <c r="P64" s="14">
        <f t="shared" si="13"/>
        <v>94.44444444444444</v>
      </c>
      <c r="Q64" s="18">
        <f t="shared" si="14"/>
        <v>0</v>
      </c>
      <c r="R64" s="18">
        <f t="shared" si="15"/>
        <v>0</v>
      </c>
    </row>
    <row r="65" spans="1:18" ht="15">
      <c r="A65" s="19">
        <v>32633</v>
      </c>
      <c r="B65" s="7"/>
      <c r="C65" s="7"/>
      <c r="D65" s="7"/>
      <c r="E65" s="7"/>
      <c r="F65" s="20"/>
      <c r="G65" s="20"/>
      <c r="H65" s="20"/>
      <c r="I65" s="20"/>
      <c r="J65" s="18">
        <f t="shared" si="10"/>
        <v>0</v>
      </c>
      <c r="K65" s="18">
        <f t="shared" si="11"/>
        <v>0</v>
      </c>
      <c r="L65" s="18">
        <f aca="true" t="shared" si="18" ref="L65:M84">L64+J65</f>
        <v>17</v>
      </c>
      <c r="M65" s="18">
        <f t="shared" si="18"/>
        <v>0</v>
      </c>
      <c r="N65" s="14">
        <f t="shared" si="12"/>
        <v>0</v>
      </c>
      <c r="O65" s="21">
        <f t="shared" si="16"/>
        <v>17</v>
      </c>
      <c r="P65" s="14">
        <f t="shared" si="13"/>
        <v>94.44444444444444</v>
      </c>
      <c r="Q65" s="18">
        <f t="shared" si="14"/>
        <v>0</v>
      </c>
      <c r="R65" s="18">
        <f t="shared" si="15"/>
        <v>0</v>
      </c>
    </row>
    <row r="66" spans="1:18" ht="15">
      <c r="A66" s="19">
        <v>32634</v>
      </c>
      <c r="B66" s="7"/>
      <c r="C66" s="7"/>
      <c r="D66" s="7"/>
      <c r="E66" s="7"/>
      <c r="F66" s="25"/>
      <c r="G66" s="25"/>
      <c r="H66" s="20"/>
      <c r="I66" s="20"/>
      <c r="J66" s="18">
        <f t="shared" si="10"/>
        <v>0</v>
      </c>
      <c r="K66" s="18">
        <f t="shared" si="11"/>
        <v>0</v>
      </c>
      <c r="L66" s="18">
        <f t="shared" si="18"/>
        <v>17</v>
      </c>
      <c r="M66" s="18">
        <f t="shared" si="18"/>
        <v>0</v>
      </c>
      <c r="N66" s="14">
        <f t="shared" si="12"/>
        <v>0</v>
      </c>
      <c r="O66" s="21">
        <f t="shared" si="16"/>
        <v>17</v>
      </c>
      <c r="P66" s="14">
        <f t="shared" si="13"/>
        <v>94.44444444444444</v>
      </c>
      <c r="Q66" s="18">
        <f t="shared" si="14"/>
        <v>0</v>
      </c>
      <c r="R66" s="18">
        <f t="shared" si="15"/>
        <v>0</v>
      </c>
    </row>
    <row r="67" spans="1:19" ht="15">
      <c r="A67" s="19">
        <v>32635</v>
      </c>
      <c r="B67" s="7"/>
      <c r="C67" s="7"/>
      <c r="D67" s="7"/>
      <c r="E67" s="7"/>
      <c r="F67" s="20"/>
      <c r="G67" s="20"/>
      <c r="H67" s="20"/>
      <c r="I67" s="20"/>
      <c r="J67" s="18">
        <f t="shared" si="10"/>
        <v>0</v>
      </c>
      <c r="K67" s="18">
        <f t="shared" si="11"/>
        <v>0</v>
      </c>
      <c r="L67" s="18">
        <f t="shared" si="18"/>
        <v>17</v>
      </c>
      <c r="M67" s="18">
        <f t="shared" si="18"/>
        <v>0</v>
      </c>
      <c r="N67" s="14">
        <f t="shared" si="12"/>
        <v>0</v>
      </c>
      <c r="O67" s="21">
        <f t="shared" si="16"/>
        <v>17</v>
      </c>
      <c r="P67" s="14">
        <f t="shared" si="13"/>
        <v>94.44444444444444</v>
      </c>
      <c r="Q67" s="18">
        <f t="shared" si="14"/>
        <v>0</v>
      </c>
      <c r="R67" s="18">
        <f t="shared" si="15"/>
        <v>0</v>
      </c>
      <c r="S67" s="17"/>
    </row>
    <row r="68" spans="1:18" ht="15">
      <c r="A68" s="19">
        <v>32636</v>
      </c>
      <c r="B68" s="7"/>
      <c r="C68" s="7"/>
      <c r="D68" s="7"/>
      <c r="E68" s="7"/>
      <c r="F68" s="20"/>
      <c r="G68" s="25"/>
      <c r="H68" s="20"/>
      <c r="I68" s="25"/>
      <c r="J68" s="18">
        <f aca="true" t="shared" si="19" ref="J68:J94">+B68+C68-D68-E68</f>
        <v>0</v>
      </c>
      <c r="K68" s="18">
        <f aca="true" t="shared" si="20" ref="K68:K94">+F68+G68-H68-I68</f>
        <v>0</v>
      </c>
      <c r="L68" s="18">
        <f t="shared" si="18"/>
        <v>17</v>
      </c>
      <c r="M68" s="18">
        <f t="shared" si="18"/>
        <v>0</v>
      </c>
      <c r="N68" s="14">
        <f aca="true" t="shared" si="21" ref="N68:N94">(+J68+K68)*($J$96/($J$96+$K$96))</f>
        <v>0</v>
      </c>
      <c r="O68" s="21">
        <f t="shared" si="16"/>
        <v>17</v>
      </c>
      <c r="P68" s="14">
        <f aca="true" t="shared" si="22" ref="P68:P94">O68*100/$N$96</f>
        <v>94.44444444444444</v>
      </c>
      <c r="Q68" s="18">
        <f aca="true" t="shared" si="23" ref="Q68:Q94">+B68+C68+F68+G68</f>
        <v>0</v>
      </c>
      <c r="R68" s="18">
        <f aca="true" t="shared" si="24" ref="R68:R94">D68+E68+H68+I68</f>
        <v>0</v>
      </c>
    </row>
    <row r="69" spans="1:18" ht="15">
      <c r="A69" s="19">
        <v>32637</v>
      </c>
      <c r="B69" s="7"/>
      <c r="C69" s="7"/>
      <c r="D69" s="7"/>
      <c r="E69" s="7"/>
      <c r="F69" s="20"/>
      <c r="G69" s="20"/>
      <c r="H69" s="20"/>
      <c r="I69" s="20"/>
      <c r="J69" s="18">
        <f t="shared" si="19"/>
        <v>0</v>
      </c>
      <c r="K69" s="18">
        <f t="shared" si="20"/>
        <v>0</v>
      </c>
      <c r="L69" s="18">
        <f t="shared" si="18"/>
        <v>17</v>
      </c>
      <c r="M69" s="18">
        <f t="shared" si="18"/>
        <v>0</v>
      </c>
      <c r="N69" s="14">
        <f t="shared" si="21"/>
        <v>0</v>
      </c>
      <c r="O69" s="21">
        <f aca="true" t="shared" si="25" ref="O69:O94">O68+N69</f>
        <v>17</v>
      </c>
      <c r="P69" s="14">
        <f t="shared" si="22"/>
        <v>94.44444444444444</v>
      </c>
      <c r="Q69" s="18">
        <f t="shared" si="23"/>
        <v>0</v>
      </c>
      <c r="R69" s="18">
        <f t="shared" si="24"/>
        <v>0</v>
      </c>
    </row>
    <row r="70" spans="1:18" ht="15">
      <c r="A70" s="19">
        <v>32638</v>
      </c>
      <c r="B70" s="7"/>
      <c r="C70" s="7"/>
      <c r="D70" s="7"/>
      <c r="E70" s="7"/>
      <c r="F70" s="20"/>
      <c r="G70" s="20"/>
      <c r="H70" s="20"/>
      <c r="I70" s="20"/>
      <c r="J70" s="18">
        <f t="shared" si="19"/>
        <v>0</v>
      </c>
      <c r="K70" s="18">
        <f t="shared" si="20"/>
        <v>0</v>
      </c>
      <c r="L70" s="18">
        <f t="shared" si="18"/>
        <v>17</v>
      </c>
      <c r="M70" s="18">
        <f t="shared" si="18"/>
        <v>0</v>
      </c>
      <c r="N70" s="14">
        <f t="shared" si="21"/>
        <v>0</v>
      </c>
      <c r="O70" s="21">
        <f t="shared" si="25"/>
        <v>17</v>
      </c>
      <c r="P70" s="14">
        <f t="shared" si="22"/>
        <v>94.44444444444444</v>
      </c>
      <c r="Q70" s="18">
        <f t="shared" si="23"/>
        <v>0</v>
      </c>
      <c r="R70" s="18">
        <f t="shared" si="24"/>
        <v>0</v>
      </c>
    </row>
    <row r="71" spans="1:18" ht="15">
      <c r="A71" s="19">
        <v>32639</v>
      </c>
      <c r="B71" s="7"/>
      <c r="C71" s="7"/>
      <c r="D71" s="7"/>
      <c r="E71" s="7"/>
      <c r="F71" s="20"/>
      <c r="G71" s="25"/>
      <c r="H71" s="20"/>
      <c r="I71" s="20"/>
      <c r="J71" s="18">
        <f t="shared" si="19"/>
        <v>0</v>
      </c>
      <c r="K71" s="18">
        <f t="shared" si="20"/>
        <v>0</v>
      </c>
      <c r="L71" s="18">
        <f t="shared" si="18"/>
        <v>17</v>
      </c>
      <c r="M71" s="18">
        <f t="shared" si="18"/>
        <v>0</v>
      </c>
      <c r="N71" s="14">
        <f t="shared" si="21"/>
        <v>0</v>
      </c>
      <c r="O71" s="21">
        <f t="shared" si="25"/>
        <v>17</v>
      </c>
      <c r="P71" s="14">
        <f t="shared" si="22"/>
        <v>94.44444444444444</v>
      </c>
      <c r="Q71" s="18">
        <f t="shared" si="23"/>
        <v>0</v>
      </c>
      <c r="R71" s="18">
        <f t="shared" si="24"/>
        <v>0</v>
      </c>
    </row>
    <row r="72" spans="1:18" ht="15">
      <c r="A72" s="19">
        <v>32640</v>
      </c>
      <c r="B72" s="7"/>
      <c r="C72" s="7"/>
      <c r="D72" s="7"/>
      <c r="E72" s="7"/>
      <c r="F72" s="20"/>
      <c r="G72" s="20"/>
      <c r="H72" s="20"/>
      <c r="I72" s="20"/>
      <c r="J72" s="18">
        <f t="shared" si="19"/>
        <v>0</v>
      </c>
      <c r="K72" s="18">
        <f t="shared" si="20"/>
        <v>0</v>
      </c>
      <c r="L72" s="18">
        <f t="shared" si="18"/>
        <v>17</v>
      </c>
      <c r="M72" s="18">
        <f t="shared" si="18"/>
        <v>0</v>
      </c>
      <c r="N72" s="14">
        <f t="shared" si="21"/>
        <v>0</v>
      </c>
      <c r="O72" s="21">
        <f t="shared" si="25"/>
        <v>17</v>
      </c>
      <c r="P72" s="14">
        <f t="shared" si="22"/>
        <v>94.44444444444444</v>
      </c>
      <c r="Q72" s="18">
        <f t="shared" si="23"/>
        <v>0</v>
      </c>
      <c r="R72" s="18">
        <f t="shared" si="24"/>
        <v>0</v>
      </c>
    </row>
    <row r="73" spans="1:18" ht="15">
      <c r="A73" s="19">
        <v>32641</v>
      </c>
      <c r="B73" s="7"/>
      <c r="C73" s="7"/>
      <c r="D73" s="7"/>
      <c r="E73" s="7"/>
      <c r="F73" s="20"/>
      <c r="G73" s="25"/>
      <c r="H73" s="20"/>
      <c r="I73" s="20"/>
      <c r="J73" s="18">
        <f t="shared" si="19"/>
        <v>0</v>
      </c>
      <c r="K73" s="18">
        <f t="shared" si="20"/>
        <v>0</v>
      </c>
      <c r="L73" s="18">
        <f t="shared" si="18"/>
        <v>17</v>
      </c>
      <c r="M73" s="18">
        <f t="shared" si="18"/>
        <v>0</v>
      </c>
      <c r="N73" s="14">
        <f t="shared" si="21"/>
        <v>0</v>
      </c>
      <c r="O73" s="21">
        <f t="shared" si="25"/>
        <v>17</v>
      </c>
      <c r="P73" s="14">
        <f t="shared" si="22"/>
        <v>94.44444444444444</v>
      </c>
      <c r="Q73" s="18">
        <f t="shared" si="23"/>
        <v>0</v>
      </c>
      <c r="R73" s="18">
        <f t="shared" si="24"/>
        <v>0</v>
      </c>
    </row>
    <row r="74" spans="1:18" ht="15">
      <c r="A74" s="19">
        <v>32642</v>
      </c>
      <c r="B74" s="8">
        <v>1</v>
      </c>
      <c r="C74" s="7"/>
      <c r="D74" s="7"/>
      <c r="E74" s="7"/>
      <c r="F74" s="20"/>
      <c r="G74" s="20"/>
      <c r="H74" s="20"/>
      <c r="I74" s="20"/>
      <c r="J74" s="18">
        <f t="shared" si="19"/>
        <v>1</v>
      </c>
      <c r="K74" s="18">
        <f t="shared" si="20"/>
        <v>0</v>
      </c>
      <c r="L74" s="18">
        <f t="shared" si="18"/>
        <v>18</v>
      </c>
      <c r="M74" s="18">
        <f t="shared" si="18"/>
        <v>0</v>
      </c>
      <c r="N74" s="14">
        <f t="shared" si="21"/>
        <v>1</v>
      </c>
      <c r="O74" s="21">
        <f t="shared" si="25"/>
        <v>18</v>
      </c>
      <c r="P74" s="14">
        <f t="shared" si="22"/>
        <v>100</v>
      </c>
      <c r="Q74" s="18">
        <f t="shared" si="23"/>
        <v>1</v>
      </c>
      <c r="R74" s="18">
        <f t="shared" si="24"/>
        <v>0</v>
      </c>
    </row>
    <row r="75" spans="1:18" ht="15">
      <c r="A75" s="19">
        <v>32643</v>
      </c>
      <c r="B75" s="7"/>
      <c r="C75" s="7"/>
      <c r="D75" s="7"/>
      <c r="E75" s="7"/>
      <c r="F75" s="25"/>
      <c r="G75" s="25"/>
      <c r="H75" s="25"/>
      <c r="I75" s="20"/>
      <c r="J75" s="18">
        <f t="shared" si="19"/>
        <v>0</v>
      </c>
      <c r="K75" s="18">
        <f t="shared" si="20"/>
        <v>0</v>
      </c>
      <c r="L75" s="18">
        <f t="shared" si="18"/>
        <v>18</v>
      </c>
      <c r="M75" s="18">
        <f t="shared" si="18"/>
        <v>0</v>
      </c>
      <c r="N75" s="14">
        <f t="shared" si="21"/>
        <v>0</v>
      </c>
      <c r="O75" s="21">
        <f t="shared" si="25"/>
        <v>18</v>
      </c>
      <c r="P75" s="14">
        <f t="shared" si="22"/>
        <v>100</v>
      </c>
      <c r="Q75" s="18">
        <f t="shared" si="23"/>
        <v>0</v>
      </c>
      <c r="R75" s="18">
        <f t="shared" si="24"/>
        <v>0</v>
      </c>
    </row>
    <row r="76" spans="1:18" ht="15">
      <c r="A76" s="19">
        <v>32644</v>
      </c>
      <c r="B76" s="7"/>
      <c r="C76" s="7"/>
      <c r="D76" s="7"/>
      <c r="E76" s="7"/>
      <c r="F76" s="20"/>
      <c r="G76" s="20"/>
      <c r="H76" s="20"/>
      <c r="I76" s="20"/>
      <c r="J76" s="18">
        <f t="shared" si="19"/>
        <v>0</v>
      </c>
      <c r="K76" s="18">
        <f t="shared" si="20"/>
        <v>0</v>
      </c>
      <c r="L76" s="18">
        <f t="shared" si="18"/>
        <v>18</v>
      </c>
      <c r="M76" s="18">
        <f t="shared" si="18"/>
        <v>0</v>
      </c>
      <c r="N76" s="14">
        <f t="shared" si="21"/>
        <v>0</v>
      </c>
      <c r="O76" s="21">
        <f t="shared" si="25"/>
        <v>18</v>
      </c>
      <c r="P76" s="14">
        <f t="shared" si="22"/>
        <v>100</v>
      </c>
      <c r="Q76" s="18">
        <f t="shared" si="23"/>
        <v>0</v>
      </c>
      <c r="R76" s="18">
        <f t="shared" si="24"/>
        <v>0</v>
      </c>
    </row>
    <row r="77" spans="1:18" ht="15">
      <c r="A77" s="19">
        <v>32645</v>
      </c>
      <c r="B77" s="7"/>
      <c r="C77" s="7"/>
      <c r="D77" s="7"/>
      <c r="E77" s="7"/>
      <c r="F77" s="20"/>
      <c r="G77" s="25"/>
      <c r="H77" s="25"/>
      <c r="I77" s="25"/>
      <c r="J77" s="18">
        <f t="shared" si="19"/>
        <v>0</v>
      </c>
      <c r="K77" s="18">
        <f t="shared" si="20"/>
        <v>0</v>
      </c>
      <c r="L77" s="18">
        <f t="shared" si="18"/>
        <v>18</v>
      </c>
      <c r="M77" s="18">
        <f t="shared" si="18"/>
        <v>0</v>
      </c>
      <c r="N77" s="14">
        <f t="shared" si="21"/>
        <v>0</v>
      </c>
      <c r="O77" s="21">
        <f t="shared" si="25"/>
        <v>18</v>
      </c>
      <c r="P77" s="14">
        <f t="shared" si="22"/>
        <v>100</v>
      </c>
      <c r="Q77" s="18">
        <f t="shared" si="23"/>
        <v>0</v>
      </c>
      <c r="R77" s="18">
        <f t="shared" si="24"/>
        <v>0</v>
      </c>
    </row>
    <row r="78" spans="1:18" ht="15">
      <c r="A78" s="19">
        <v>32646</v>
      </c>
      <c r="B78" s="7"/>
      <c r="C78" s="7"/>
      <c r="D78" s="7"/>
      <c r="E78" s="7"/>
      <c r="F78" s="20"/>
      <c r="G78" s="20"/>
      <c r="H78" s="20"/>
      <c r="I78" s="20"/>
      <c r="J78" s="18">
        <f t="shared" si="19"/>
        <v>0</v>
      </c>
      <c r="K78" s="18">
        <f t="shared" si="20"/>
        <v>0</v>
      </c>
      <c r="L78" s="18">
        <f t="shared" si="18"/>
        <v>18</v>
      </c>
      <c r="M78" s="18">
        <f t="shared" si="18"/>
        <v>0</v>
      </c>
      <c r="N78" s="14">
        <f t="shared" si="21"/>
        <v>0</v>
      </c>
      <c r="O78" s="21">
        <f t="shared" si="25"/>
        <v>18</v>
      </c>
      <c r="P78" s="14">
        <f t="shared" si="22"/>
        <v>100</v>
      </c>
      <c r="Q78" s="18">
        <f t="shared" si="23"/>
        <v>0</v>
      </c>
      <c r="R78" s="18">
        <f t="shared" si="24"/>
        <v>0</v>
      </c>
    </row>
    <row r="79" spans="1:18" ht="15">
      <c r="A79" s="19">
        <v>32647</v>
      </c>
      <c r="B79" s="7"/>
      <c r="C79" s="7"/>
      <c r="D79" s="7"/>
      <c r="E79" s="7"/>
      <c r="F79" s="20"/>
      <c r="G79" s="20"/>
      <c r="H79" s="20"/>
      <c r="I79" s="20"/>
      <c r="J79" s="18">
        <f t="shared" si="19"/>
        <v>0</v>
      </c>
      <c r="K79" s="18">
        <f t="shared" si="20"/>
        <v>0</v>
      </c>
      <c r="L79" s="18">
        <f t="shared" si="18"/>
        <v>18</v>
      </c>
      <c r="M79" s="18">
        <f t="shared" si="18"/>
        <v>0</v>
      </c>
      <c r="N79" s="14">
        <f t="shared" si="21"/>
        <v>0</v>
      </c>
      <c r="O79" s="21">
        <f t="shared" si="25"/>
        <v>18</v>
      </c>
      <c r="P79" s="14">
        <f t="shared" si="22"/>
        <v>100</v>
      </c>
      <c r="Q79" s="18">
        <f t="shared" si="23"/>
        <v>0</v>
      </c>
      <c r="R79" s="18">
        <f t="shared" si="24"/>
        <v>0</v>
      </c>
    </row>
    <row r="80" spans="1:18" ht="15">
      <c r="A80" s="19">
        <v>32648</v>
      </c>
      <c r="B80" s="7"/>
      <c r="C80" s="7"/>
      <c r="D80" s="7"/>
      <c r="E80" s="7"/>
      <c r="F80" s="20"/>
      <c r="G80" s="25"/>
      <c r="H80" s="20"/>
      <c r="I80" s="20"/>
      <c r="J80" s="18">
        <f t="shared" si="19"/>
        <v>0</v>
      </c>
      <c r="K80" s="18">
        <f t="shared" si="20"/>
        <v>0</v>
      </c>
      <c r="L80" s="18">
        <f t="shared" si="18"/>
        <v>18</v>
      </c>
      <c r="M80" s="18">
        <f t="shared" si="18"/>
        <v>0</v>
      </c>
      <c r="N80" s="14">
        <f t="shared" si="21"/>
        <v>0</v>
      </c>
      <c r="O80" s="21">
        <f t="shared" si="25"/>
        <v>18</v>
      </c>
      <c r="P80" s="14">
        <f t="shared" si="22"/>
        <v>100</v>
      </c>
      <c r="Q80" s="18">
        <f t="shared" si="23"/>
        <v>0</v>
      </c>
      <c r="R80" s="18">
        <f t="shared" si="24"/>
        <v>0</v>
      </c>
    </row>
    <row r="81" spans="1:19" ht="15">
      <c r="A81" s="19">
        <v>32649</v>
      </c>
      <c r="B81" s="7"/>
      <c r="C81" s="7"/>
      <c r="D81" s="7"/>
      <c r="E81" s="7"/>
      <c r="F81" s="20"/>
      <c r="G81" s="20"/>
      <c r="H81" s="20"/>
      <c r="I81" s="20"/>
      <c r="J81" s="18">
        <f t="shared" si="19"/>
        <v>0</v>
      </c>
      <c r="K81" s="18">
        <f t="shared" si="20"/>
        <v>0</v>
      </c>
      <c r="L81" s="18">
        <f t="shared" si="18"/>
        <v>18</v>
      </c>
      <c r="M81" s="18">
        <f t="shared" si="18"/>
        <v>0</v>
      </c>
      <c r="N81" s="14">
        <f t="shared" si="21"/>
        <v>0</v>
      </c>
      <c r="O81" s="21">
        <f t="shared" si="25"/>
        <v>18</v>
      </c>
      <c r="P81" s="14">
        <f t="shared" si="22"/>
        <v>100</v>
      </c>
      <c r="Q81" s="18">
        <f t="shared" si="23"/>
        <v>0</v>
      </c>
      <c r="R81" s="18">
        <f t="shared" si="24"/>
        <v>0</v>
      </c>
      <c r="S81" s="17"/>
    </row>
    <row r="82" spans="1:18" ht="15">
      <c r="A82" s="19">
        <v>32650</v>
      </c>
      <c r="B82" s="7"/>
      <c r="C82" s="7"/>
      <c r="D82" s="7"/>
      <c r="E82" s="7"/>
      <c r="F82" s="20"/>
      <c r="G82" s="20"/>
      <c r="H82" s="20"/>
      <c r="I82" s="20"/>
      <c r="J82" s="18">
        <f t="shared" si="19"/>
        <v>0</v>
      </c>
      <c r="K82" s="18">
        <f t="shared" si="20"/>
        <v>0</v>
      </c>
      <c r="L82" s="18">
        <f t="shared" si="18"/>
        <v>18</v>
      </c>
      <c r="M82" s="18">
        <f t="shared" si="18"/>
        <v>0</v>
      </c>
      <c r="N82" s="14">
        <f t="shared" si="21"/>
        <v>0</v>
      </c>
      <c r="O82" s="21">
        <f t="shared" si="25"/>
        <v>18</v>
      </c>
      <c r="P82" s="14">
        <f t="shared" si="22"/>
        <v>100</v>
      </c>
      <c r="Q82" s="18">
        <f t="shared" si="23"/>
        <v>0</v>
      </c>
      <c r="R82" s="18">
        <f t="shared" si="24"/>
        <v>0</v>
      </c>
    </row>
    <row r="83" spans="1:18" ht="15">
      <c r="A83" s="19">
        <v>32651</v>
      </c>
      <c r="B83" s="7"/>
      <c r="C83" s="7"/>
      <c r="D83" s="7"/>
      <c r="E83" s="7"/>
      <c r="F83" s="20"/>
      <c r="G83" s="20"/>
      <c r="H83" s="20"/>
      <c r="I83" s="20"/>
      <c r="J83" s="18">
        <f t="shared" si="19"/>
        <v>0</v>
      </c>
      <c r="K83" s="18">
        <f t="shared" si="20"/>
        <v>0</v>
      </c>
      <c r="L83" s="18">
        <f t="shared" si="18"/>
        <v>18</v>
      </c>
      <c r="M83" s="18">
        <f t="shared" si="18"/>
        <v>0</v>
      </c>
      <c r="N83" s="14">
        <f t="shared" si="21"/>
        <v>0</v>
      </c>
      <c r="O83" s="21">
        <f t="shared" si="25"/>
        <v>18</v>
      </c>
      <c r="P83" s="14">
        <f t="shared" si="22"/>
        <v>100</v>
      </c>
      <c r="Q83" s="18">
        <f t="shared" si="23"/>
        <v>0</v>
      </c>
      <c r="R83" s="18">
        <f t="shared" si="24"/>
        <v>0</v>
      </c>
    </row>
    <row r="84" spans="1:18" ht="15">
      <c r="A84" s="19">
        <v>32652</v>
      </c>
      <c r="B84" s="7"/>
      <c r="C84" s="7"/>
      <c r="D84" s="7"/>
      <c r="E84" s="7"/>
      <c r="F84" s="20"/>
      <c r="G84" s="20"/>
      <c r="H84" s="20"/>
      <c r="I84" s="20"/>
      <c r="J84" s="18">
        <f t="shared" si="19"/>
        <v>0</v>
      </c>
      <c r="K84" s="18">
        <f t="shared" si="20"/>
        <v>0</v>
      </c>
      <c r="L84" s="18">
        <f t="shared" si="18"/>
        <v>18</v>
      </c>
      <c r="M84" s="18">
        <f t="shared" si="18"/>
        <v>0</v>
      </c>
      <c r="N84" s="14">
        <f t="shared" si="21"/>
        <v>0</v>
      </c>
      <c r="O84" s="21">
        <f t="shared" si="25"/>
        <v>18</v>
      </c>
      <c r="P84" s="14">
        <f t="shared" si="22"/>
        <v>100</v>
      </c>
      <c r="Q84" s="18">
        <f t="shared" si="23"/>
        <v>0</v>
      </c>
      <c r="R84" s="18">
        <f t="shared" si="24"/>
        <v>0</v>
      </c>
    </row>
    <row r="85" spans="1:18" ht="15">
      <c r="A85" s="19">
        <v>32653</v>
      </c>
      <c r="B85" s="7"/>
      <c r="C85" s="7"/>
      <c r="D85" s="7"/>
      <c r="E85" s="7"/>
      <c r="F85" s="20"/>
      <c r="G85" s="20"/>
      <c r="H85" s="20"/>
      <c r="I85" s="20"/>
      <c r="J85" s="18">
        <f t="shared" si="19"/>
        <v>0</v>
      </c>
      <c r="K85" s="18">
        <f t="shared" si="20"/>
        <v>0</v>
      </c>
      <c r="L85" s="18">
        <f aca="true" t="shared" si="26" ref="L85:M94">L84+J85</f>
        <v>18</v>
      </c>
      <c r="M85" s="18">
        <f t="shared" si="26"/>
        <v>0</v>
      </c>
      <c r="N85" s="14">
        <f t="shared" si="21"/>
        <v>0</v>
      </c>
      <c r="O85" s="21">
        <f t="shared" si="25"/>
        <v>18</v>
      </c>
      <c r="P85" s="14">
        <f t="shared" si="22"/>
        <v>100</v>
      </c>
      <c r="Q85" s="18">
        <f t="shared" si="23"/>
        <v>0</v>
      </c>
      <c r="R85" s="18">
        <f t="shared" si="24"/>
        <v>0</v>
      </c>
    </row>
    <row r="86" spans="1:18" ht="15">
      <c r="A86" s="19">
        <v>32654</v>
      </c>
      <c r="B86" s="7"/>
      <c r="C86" s="7"/>
      <c r="D86" s="7"/>
      <c r="E86" s="7"/>
      <c r="F86" s="20"/>
      <c r="G86" s="20"/>
      <c r="H86" s="20"/>
      <c r="I86" s="20"/>
      <c r="J86" s="18">
        <f t="shared" si="19"/>
        <v>0</v>
      </c>
      <c r="K86" s="18">
        <f t="shared" si="20"/>
        <v>0</v>
      </c>
      <c r="L86" s="18">
        <f t="shared" si="26"/>
        <v>18</v>
      </c>
      <c r="M86" s="18">
        <f t="shared" si="26"/>
        <v>0</v>
      </c>
      <c r="N86" s="14">
        <f t="shared" si="21"/>
        <v>0</v>
      </c>
      <c r="O86" s="21">
        <f t="shared" si="25"/>
        <v>18</v>
      </c>
      <c r="P86" s="14">
        <f t="shared" si="22"/>
        <v>100</v>
      </c>
      <c r="Q86" s="18">
        <f t="shared" si="23"/>
        <v>0</v>
      </c>
      <c r="R86" s="18">
        <f t="shared" si="24"/>
        <v>0</v>
      </c>
    </row>
    <row r="87" spans="1:18" ht="15">
      <c r="A87" s="19">
        <v>32655</v>
      </c>
      <c r="B87" s="7"/>
      <c r="C87" s="7"/>
      <c r="D87" s="7"/>
      <c r="E87" s="7"/>
      <c r="F87" s="20"/>
      <c r="G87" s="20"/>
      <c r="H87" s="20"/>
      <c r="I87" s="20"/>
      <c r="J87" s="18">
        <f t="shared" si="19"/>
        <v>0</v>
      </c>
      <c r="K87" s="18">
        <f t="shared" si="20"/>
        <v>0</v>
      </c>
      <c r="L87" s="18">
        <f t="shared" si="26"/>
        <v>18</v>
      </c>
      <c r="M87" s="18">
        <f t="shared" si="26"/>
        <v>0</v>
      </c>
      <c r="N87" s="14">
        <f t="shared" si="21"/>
        <v>0</v>
      </c>
      <c r="O87" s="21">
        <f t="shared" si="25"/>
        <v>18</v>
      </c>
      <c r="P87" s="14">
        <f t="shared" si="22"/>
        <v>100</v>
      </c>
      <c r="Q87" s="18">
        <f t="shared" si="23"/>
        <v>0</v>
      </c>
      <c r="R87" s="18">
        <f t="shared" si="24"/>
        <v>0</v>
      </c>
    </row>
    <row r="88" spans="1:18" ht="15">
      <c r="A88" s="19">
        <v>32656</v>
      </c>
      <c r="B88" s="7"/>
      <c r="C88" s="7"/>
      <c r="D88" s="7"/>
      <c r="E88" s="7"/>
      <c r="F88" s="20"/>
      <c r="G88" s="20"/>
      <c r="H88" s="20"/>
      <c r="I88" s="20"/>
      <c r="J88" s="18">
        <f t="shared" si="19"/>
        <v>0</v>
      </c>
      <c r="K88" s="18">
        <f t="shared" si="20"/>
        <v>0</v>
      </c>
      <c r="L88" s="18">
        <f t="shared" si="26"/>
        <v>18</v>
      </c>
      <c r="M88" s="18">
        <f t="shared" si="26"/>
        <v>0</v>
      </c>
      <c r="N88" s="14">
        <f t="shared" si="21"/>
        <v>0</v>
      </c>
      <c r="O88" s="21">
        <f t="shared" si="25"/>
        <v>18</v>
      </c>
      <c r="P88" s="14">
        <f t="shared" si="22"/>
        <v>100</v>
      </c>
      <c r="Q88" s="18">
        <f t="shared" si="23"/>
        <v>0</v>
      </c>
      <c r="R88" s="18">
        <f t="shared" si="24"/>
        <v>0</v>
      </c>
    </row>
    <row r="89" spans="1:18" ht="15">
      <c r="A89" s="19">
        <v>32657</v>
      </c>
      <c r="B89" s="7"/>
      <c r="C89" s="7"/>
      <c r="D89" s="7"/>
      <c r="E89" s="7"/>
      <c r="F89" s="20"/>
      <c r="G89" s="20"/>
      <c r="H89" s="20"/>
      <c r="I89" s="20"/>
      <c r="J89" s="18">
        <f t="shared" si="19"/>
        <v>0</v>
      </c>
      <c r="K89" s="18">
        <f t="shared" si="20"/>
        <v>0</v>
      </c>
      <c r="L89" s="18">
        <f t="shared" si="26"/>
        <v>18</v>
      </c>
      <c r="M89" s="18">
        <f t="shared" si="26"/>
        <v>0</v>
      </c>
      <c r="N89" s="14">
        <f t="shared" si="21"/>
        <v>0</v>
      </c>
      <c r="O89" s="21">
        <f t="shared" si="25"/>
        <v>18</v>
      </c>
      <c r="P89" s="14">
        <f t="shared" si="22"/>
        <v>100</v>
      </c>
      <c r="Q89" s="18">
        <f t="shared" si="23"/>
        <v>0</v>
      </c>
      <c r="R89" s="18">
        <f t="shared" si="24"/>
        <v>0</v>
      </c>
    </row>
    <row r="90" spans="1:18" ht="15">
      <c r="A90" s="19">
        <v>32658</v>
      </c>
      <c r="B90" s="7"/>
      <c r="C90" s="7"/>
      <c r="D90" s="7"/>
      <c r="E90" s="7"/>
      <c r="F90" s="20"/>
      <c r="G90" s="20"/>
      <c r="H90" s="20"/>
      <c r="I90" s="20"/>
      <c r="J90" s="18">
        <f t="shared" si="19"/>
        <v>0</v>
      </c>
      <c r="K90" s="18">
        <f t="shared" si="20"/>
        <v>0</v>
      </c>
      <c r="L90" s="18">
        <f t="shared" si="26"/>
        <v>18</v>
      </c>
      <c r="M90" s="18">
        <f t="shared" si="26"/>
        <v>0</v>
      </c>
      <c r="N90" s="14">
        <f t="shared" si="21"/>
        <v>0</v>
      </c>
      <c r="O90" s="21">
        <f t="shared" si="25"/>
        <v>18</v>
      </c>
      <c r="P90" s="14">
        <f t="shared" si="22"/>
        <v>100</v>
      </c>
      <c r="Q90" s="18">
        <f t="shared" si="23"/>
        <v>0</v>
      </c>
      <c r="R90" s="18">
        <f t="shared" si="24"/>
        <v>0</v>
      </c>
    </row>
    <row r="91" spans="1:18" ht="15">
      <c r="A91" s="19">
        <v>32659</v>
      </c>
      <c r="B91" s="7"/>
      <c r="C91" s="7"/>
      <c r="D91" s="7"/>
      <c r="E91" s="7"/>
      <c r="F91" s="20"/>
      <c r="G91" s="20"/>
      <c r="H91" s="20"/>
      <c r="I91" s="20"/>
      <c r="J91" s="18">
        <f t="shared" si="19"/>
        <v>0</v>
      </c>
      <c r="K91" s="18">
        <f t="shared" si="20"/>
        <v>0</v>
      </c>
      <c r="L91" s="18">
        <f t="shared" si="26"/>
        <v>18</v>
      </c>
      <c r="M91" s="18">
        <f t="shared" si="26"/>
        <v>0</v>
      </c>
      <c r="N91" s="14">
        <f t="shared" si="21"/>
        <v>0</v>
      </c>
      <c r="O91" s="21">
        <f t="shared" si="25"/>
        <v>18</v>
      </c>
      <c r="P91" s="14">
        <f t="shared" si="22"/>
        <v>100</v>
      </c>
      <c r="Q91" s="18">
        <f t="shared" si="23"/>
        <v>0</v>
      </c>
      <c r="R91" s="18">
        <f t="shared" si="24"/>
        <v>0</v>
      </c>
    </row>
    <row r="92" spans="1:18" ht="15">
      <c r="A92" s="19">
        <v>32660</v>
      </c>
      <c r="B92" s="7"/>
      <c r="C92" s="7"/>
      <c r="D92" s="7"/>
      <c r="E92" s="7"/>
      <c r="F92" s="20"/>
      <c r="G92" s="20"/>
      <c r="H92" s="20"/>
      <c r="I92" s="20"/>
      <c r="J92" s="18">
        <f t="shared" si="19"/>
        <v>0</v>
      </c>
      <c r="K92" s="18">
        <f t="shared" si="20"/>
        <v>0</v>
      </c>
      <c r="L92" s="18">
        <f t="shared" si="26"/>
        <v>18</v>
      </c>
      <c r="M92" s="18">
        <f t="shared" si="26"/>
        <v>0</v>
      </c>
      <c r="N92" s="14">
        <f t="shared" si="21"/>
        <v>0</v>
      </c>
      <c r="O92" s="21">
        <f t="shared" si="25"/>
        <v>18</v>
      </c>
      <c r="P92" s="14">
        <f t="shared" si="22"/>
        <v>100</v>
      </c>
      <c r="Q92" s="18">
        <f t="shared" si="23"/>
        <v>0</v>
      </c>
      <c r="R92" s="18">
        <f t="shared" si="24"/>
        <v>0</v>
      </c>
    </row>
    <row r="93" spans="1:18" ht="15">
      <c r="A93" s="19">
        <v>32661</v>
      </c>
      <c r="B93" s="7"/>
      <c r="C93" s="7"/>
      <c r="D93" s="7"/>
      <c r="E93" s="7"/>
      <c r="F93" s="20"/>
      <c r="G93" s="20"/>
      <c r="H93" s="20"/>
      <c r="I93" s="20"/>
      <c r="J93" s="18">
        <f t="shared" si="19"/>
        <v>0</v>
      </c>
      <c r="K93" s="18">
        <f t="shared" si="20"/>
        <v>0</v>
      </c>
      <c r="L93" s="18">
        <f t="shared" si="26"/>
        <v>18</v>
      </c>
      <c r="M93" s="18">
        <f t="shared" si="26"/>
        <v>0</v>
      </c>
      <c r="N93" s="14">
        <f t="shared" si="21"/>
        <v>0</v>
      </c>
      <c r="O93" s="21">
        <f t="shared" si="25"/>
        <v>18</v>
      </c>
      <c r="P93" s="14">
        <f t="shared" si="22"/>
        <v>100</v>
      </c>
      <c r="Q93" s="18">
        <f t="shared" si="23"/>
        <v>0</v>
      </c>
      <c r="R93" s="18">
        <f t="shared" si="24"/>
        <v>0</v>
      </c>
    </row>
    <row r="94" spans="1:18" ht="15">
      <c r="A94" s="19">
        <v>32662</v>
      </c>
      <c r="B94" s="7"/>
      <c r="C94" s="7"/>
      <c r="D94" s="7"/>
      <c r="E94" s="7"/>
      <c r="F94" s="20"/>
      <c r="G94" s="20"/>
      <c r="H94" s="20"/>
      <c r="I94" s="20"/>
      <c r="J94" s="18">
        <f t="shared" si="19"/>
        <v>0</v>
      </c>
      <c r="K94" s="18">
        <f t="shared" si="20"/>
        <v>0</v>
      </c>
      <c r="L94" s="18">
        <f t="shared" si="26"/>
        <v>18</v>
      </c>
      <c r="M94" s="18">
        <f t="shared" si="26"/>
        <v>0</v>
      </c>
      <c r="N94" s="14">
        <f t="shared" si="21"/>
        <v>0</v>
      </c>
      <c r="O94" s="21">
        <f t="shared" si="25"/>
        <v>18</v>
      </c>
      <c r="P94" s="14">
        <f t="shared" si="22"/>
        <v>100</v>
      </c>
      <c r="Q94" s="18">
        <f t="shared" si="23"/>
        <v>0</v>
      </c>
      <c r="R94" s="18">
        <f t="shared" si="24"/>
        <v>0</v>
      </c>
    </row>
    <row r="95" spans="1:19" ht="15">
      <c r="A95" s="19"/>
      <c r="B95" s="13"/>
      <c r="C95" s="13"/>
      <c r="D95" s="13"/>
      <c r="E95" s="13"/>
      <c r="F95" s="13"/>
      <c r="G95" s="13"/>
      <c r="H95" s="13"/>
      <c r="I95" s="13"/>
      <c r="J95" s="18"/>
      <c r="K95" s="18"/>
      <c r="L95" s="18"/>
      <c r="M95" s="18"/>
      <c r="N95" s="14"/>
      <c r="O95" s="21"/>
      <c r="P95" s="14"/>
      <c r="Q95" s="18"/>
      <c r="R95" s="18"/>
      <c r="S95" s="17"/>
    </row>
    <row r="96" spans="1:18" ht="12.75">
      <c r="A96" s="16" t="s">
        <v>56</v>
      </c>
      <c r="B96" s="18">
        <f aca="true" t="shared" si="27" ref="B96:K96">SUM(B4:B94)</f>
        <v>11</v>
      </c>
      <c r="C96" s="18">
        <f t="shared" si="27"/>
        <v>9</v>
      </c>
      <c r="D96" s="18">
        <f t="shared" si="27"/>
        <v>1</v>
      </c>
      <c r="E96" s="18">
        <f t="shared" si="27"/>
        <v>1</v>
      </c>
      <c r="F96" s="18">
        <f t="shared" si="27"/>
        <v>0</v>
      </c>
      <c r="G96" s="18">
        <f t="shared" si="27"/>
        <v>0</v>
      </c>
      <c r="H96" s="18">
        <f t="shared" si="27"/>
        <v>0</v>
      </c>
      <c r="I96" s="18">
        <f t="shared" si="27"/>
        <v>0</v>
      </c>
      <c r="J96" s="18">
        <f t="shared" si="27"/>
        <v>18</v>
      </c>
      <c r="K96" s="18">
        <f t="shared" si="27"/>
        <v>0</v>
      </c>
      <c r="L96" s="18"/>
      <c r="M96" s="18"/>
      <c r="N96" s="18">
        <f>SUM(N4:N94)</f>
        <v>18</v>
      </c>
      <c r="O96" s="18"/>
      <c r="P96" s="18"/>
      <c r="Q96" s="18">
        <f>SUM(Q4:Q94)</f>
        <v>20</v>
      </c>
      <c r="R96" s="18">
        <f>SUM(R4:R94)</f>
        <v>2</v>
      </c>
    </row>
    <row r="97" spans="1:18" ht="15">
      <c r="A97" s="19"/>
      <c r="B97" s="13"/>
      <c r="C97" s="13"/>
      <c r="D97" s="13"/>
      <c r="E97" s="13"/>
      <c r="F97" s="13"/>
      <c r="G97" s="13"/>
      <c r="H97" s="13"/>
      <c r="I97" s="13"/>
      <c r="J97" s="18"/>
      <c r="K97" s="18"/>
      <c r="L97" s="18"/>
      <c r="M97" s="18"/>
      <c r="N97" s="14"/>
      <c r="O97" s="21"/>
      <c r="P97" s="14"/>
      <c r="Q97" s="18"/>
      <c r="R97" s="18"/>
    </row>
    <row r="98" spans="1:18" ht="15">
      <c r="A98" s="19"/>
      <c r="B98" s="13"/>
      <c r="C98" s="13"/>
      <c r="D98" s="13"/>
      <c r="E98" s="13"/>
      <c r="F98" s="13"/>
      <c r="G98" s="13"/>
      <c r="H98" s="13"/>
      <c r="I98" s="13"/>
      <c r="J98" s="18"/>
      <c r="K98" s="18"/>
      <c r="L98" s="18"/>
      <c r="M98" s="18"/>
      <c r="N98" s="14"/>
      <c r="O98" s="21"/>
      <c r="P98" s="14"/>
      <c r="Q98" s="18"/>
      <c r="R98" s="18"/>
    </row>
    <row r="99" spans="1:18" ht="15">
      <c r="A99" s="19"/>
      <c r="B99" s="13"/>
      <c r="C99" s="13"/>
      <c r="D99" s="13"/>
      <c r="E99" s="13"/>
      <c r="F99" s="13"/>
      <c r="G99" s="13"/>
      <c r="H99" s="13"/>
      <c r="I99" s="13"/>
      <c r="J99" s="18"/>
      <c r="K99" s="18"/>
      <c r="L99" s="18"/>
      <c r="M99" s="18"/>
      <c r="N99" s="14"/>
      <c r="O99" s="21"/>
      <c r="P99" s="14"/>
      <c r="Q99" s="18"/>
      <c r="R99" s="18"/>
    </row>
    <row r="100" spans="1:18" ht="15">
      <c r="A100" s="19"/>
      <c r="B100" s="13"/>
      <c r="C100" s="13"/>
      <c r="D100" s="13"/>
      <c r="E100" s="13"/>
      <c r="F100" s="13"/>
      <c r="G100" s="13"/>
      <c r="H100" s="13"/>
      <c r="I100" s="13"/>
      <c r="J100" s="18"/>
      <c r="K100" s="18"/>
      <c r="L100" s="18"/>
      <c r="M100" s="18"/>
      <c r="N100" s="14"/>
      <c r="O100" s="21"/>
      <c r="P100" s="14"/>
      <c r="Q100" s="18"/>
      <c r="R100" s="18"/>
    </row>
    <row r="101" spans="1:18" ht="15">
      <c r="A101" s="19"/>
      <c r="B101" s="13"/>
      <c r="C101" s="27"/>
      <c r="D101" s="27"/>
      <c r="E101" s="27"/>
      <c r="F101" s="13"/>
      <c r="G101" s="27"/>
      <c r="H101" s="27"/>
      <c r="I101" s="27"/>
      <c r="J101" s="18"/>
      <c r="K101" s="18"/>
      <c r="L101" s="18"/>
      <c r="M101" s="18"/>
      <c r="N101" s="14"/>
      <c r="O101" s="21"/>
      <c r="P101" s="14"/>
      <c r="Q101" s="18"/>
      <c r="R101" s="18"/>
    </row>
    <row r="102" spans="1:18" ht="12.75">
      <c r="A102" s="28"/>
      <c r="N102" s="14"/>
      <c r="R102" s="14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4"/>
    </row>
    <row r="108" ht="12.75">
      <c r="R108" s="14"/>
    </row>
    <row r="109" ht="12.75">
      <c r="R109" s="14"/>
    </row>
    <row r="110" ht="12.75">
      <c r="R110" s="14"/>
    </row>
    <row r="111" ht="12.75">
      <c r="R111" s="14"/>
    </row>
    <row r="112" ht="12.75">
      <c r="R112" s="14"/>
    </row>
    <row r="113" ht="12.75">
      <c r="R113" s="14"/>
    </row>
    <row r="114" ht="12.75">
      <c r="R114" s="14"/>
    </row>
    <row r="115" ht="12.75">
      <c r="R115" s="14"/>
    </row>
    <row r="116" ht="12.75">
      <c r="R116" s="14"/>
    </row>
    <row r="117" ht="12.75">
      <c r="R117" s="14"/>
    </row>
    <row r="118" ht="12.75">
      <c r="R11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2000-05-19T18:18:01Z</cp:lastPrinted>
  <dcterms:created xsi:type="dcterms:W3CDTF">2000-05-10T15:03:17Z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